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15720" windowHeight="8685" firstSheet="18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Table'!$A$1:$G$47</definedName>
    <definedName name="_xlnm.Print_Area" localSheetId="3">'Historical Oil Production'!$A$1:$B$45</definedName>
    <definedName name="_xlnm.Print_Area" localSheetId="19">'Lease Sale Table'!$A$1:$I$134</definedName>
    <definedName name="_xlnm.Print_Area" localSheetId="24">'Lease Sale Table 2'!$A$1:$I$129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27" i="35" l="1"/>
  <c r="E127" i="35"/>
  <c r="I126" i="35"/>
  <c r="E126" i="35"/>
  <c r="I125" i="35"/>
  <c r="E125" i="35"/>
  <c r="B36" i="58"/>
  <c r="B36" i="57" l="1"/>
  <c r="B38" i="37"/>
  <c r="E38" i="37"/>
  <c r="D38" i="37"/>
  <c r="C38" i="37"/>
  <c r="I127" i="9"/>
  <c r="I126" i="9"/>
  <c r="I125" i="9"/>
  <c r="E127" i="9"/>
  <c r="E126" i="9"/>
  <c r="E125" i="9"/>
  <c r="I124" i="35" l="1"/>
  <c r="E124" i="35"/>
  <c r="I123" i="35"/>
  <c r="E123" i="35"/>
  <c r="I122" i="35"/>
  <c r="E122" i="35"/>
  <c r="I121" i="35"/>
  <c r="E121" i="35"/>
  <c r="B35" i="58" l="1"/>
  <c r="B34" i="58"/>
  <c r="B33" i="58"/>
  <c r="B32" i="58"/>
  <c r="B34" i="57"/>
  <c r="B33" i="57"/>
  <c r="B32" i="57"/>
  <c r="F38" i="37"/>
  <c r="G38" i="37" s="1"/>
  <c r="I124" i="9"/>
  <c r="I123" i="9"/>
  <c r="I122" i="9"/>
  <c r="I121" i="9"/>
  <c r="E124" i="9"/>
  <c r="E123" i="9"/>
  <c r="E122" i="9"/>
  <c r="E121" i="9"/>
  <c r="I120" i="35" l="1"/>
  <c r="E120" i="35"/>
  <c r="I119" i="35"/>
  <c r="E119" i="35"/>
  <c r="I118" i="35"/>
  <c r="E118" i="35"/>
  <c r="B35" i="57"/>
  <c r="I120" i="9"/>
  <c r="I119" i="9"/>
  <c r="I118" i="9"/>
  <c r="E120" i="9"/>
  <c r="E119" i="9"/>
  <c r="E118" i="9"/>
  <c r="Z288" i="1"/>
  <c r="Z302" i="1"/>
  <c r="G273" i="1"/>
  <c r="Z178" i="1"/>
  <c r="Z164" i="1"/>
  <c r="Z53" i="1"/>
  <c r="Z39" i="1"/>
  <c r="U39" i="50" l="1"/>
  <c r="U40" i="50"/>
  <c r="I117" i="35"/>
  <c r="E117" i="35"/>
  <c r="I116" i="35"/>
  <c r="E116" i="35"/>
  <c r="I115" i="35"/>
  <c r="E115" i="35"/>
  <c r="I115" i="9" l="1"/>
  <c r="I116" i="9"/>
  <c r="I117" i="9"/>
  <c r="E117" i="9"/>
  <c r="E116" i="9"/>
  <c r="E115" i="9"/>
  <c r="D149" i="1"/>
  <c r="Z38" i="1"/>
  <c r="I114" i="35" l="1"/>
  <c r="E114" i="35"/>
  <c r="I113" i="35"/>
  <c r="E113" i="35"/>
  <c r="I112" i="35"/>
  <c r="E112" i="35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1" i="57" l="1"/>
  <c r="F37" i="37"/>
  <c r="G37" i="37" s="1"/>
  <c r="I111" i="9"/>
  <c r="I110" i="9"/>
  <c r="I109" i="9"/>
  <c r="E111" i="9"/>
  <c r="E110" i="9"/>
  <c r="E109" i="9"/>
  <c r="G397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301" i="1"/>
  <c r="Z287" i="1"/>
  <c r="Z177" i="1"/>
  <c r="Z163" i="1"/>
  <c r="Z52" i="1"/>
  <c r="I105" i="35" l="1"/>
  <c r="E105" i="35"/>
  <c r="I104" i="35"/>
  <c r="E104" i="35"/>
  <c r="I103" i="35"/>
  <c r="E103" i="35"/>
  <c r="B31" i="58" l="1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300" i="1"/>
  <c r="Z286" i="1"/>
  <c r="Z176" i="1"/>
  <c r="Z162" i="1"/>
  <c r="Z51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0" i="1"/>
  <c r="G150" i="1" s="1"/>
  <c r="Z36" i="1"/>
  <c r="Z299" i="1"/>
  <c r="G398" i="1" s="1"/>
  <c r="Z285" i="1"/>
  <c r="D398" i="1" s="1"/>
  <c r="Z175" i="1"/>
  <c r="G274" i="1" s="1"/>
  <c r="Z161" i="1"/>
  <c r="D274" i="1" s="1"/>
  <c r="T154" i="3"/>
  <c r="T174" i="3"/>
  <c r="T198" i="3"/>
  <c r="T220" i="3"/>
  <c r="T241" i="3"/>
  <c r="T263" i="3"/>
  <c r="T285" i="3"/>
  <c r="T308" i="3"/>
  <c r="T330" i="3"/>
  <c r="T352" i="3"/>
  <c r="T373" i="3"/>
  <c r="T395" i="3"/>
  <c r="T416" i="3"/>
  <c r="T436" i="3"/>
  <c r="T459" i="3"/>
  <c r="T481" i="3"/>
  <c r="T503" i="3"/>
  <c r="T526" i="3"/>
  <c r="T547" i="3"/>
  <c r="T570" i="3"/>
  <c r="T588" i="3"/>
  <c r="T605" i="3"/>
  <c r="T626" i="3"/>
  <c r="T635" i="3"/>
  <c r="T636" i="3"/>
  <c r="B19" i="1"/>
  <c r="C19" i="1"/>
  <c r="D19" i="1"/>
  <c r="Z30" i="1"/>
  <c r="Z31" i="1"/>
  <c r="Z32" i="1"/>
  <c r="Z33" i="1"/>
  <c r="Z34" i="1"/>
  <c r="Z35" i="1"/>
  <c r="Z44" i="1"/>
  <c r="Z45" i="1"/>
  <c r="Z46" i="1"/>
  <c r="Z47" i="1"/>
  <c r="Z48" i="1"/>
  <c r="Z49" i="1"/>
  <c r="G149" i="1"/>
  <c r="Z155" i="1"/>
  <c r="Z156" i="1"/>
  <c r="Z157" i="1"/>
  <c r="Z158" i="1"/>
  <c r="Z159" i="1"/>
  <c r="Z160" i="1"/>
  <c r="Z169" i="1"/>
  <c r="Z170" i="1"/>
  <c r="Z171" i="1"/>
  <c r="Z172" i="1"/>
  <c r="Z173" i="1"/>
  <c r="Z174" i="1"/>
  <c r="D273" i="1"/>
  <c r="Z279" i="1"/>
  <c r="Z280" i="1"/>
  <c r="Z281" i="1"/>
  <c r="Z282" i="1"/>
  <c r="Z283" i="1"/>
  <c r="Z284" i="1"/>
  <c r="Z293" i="1"/>
  <c r="Z294" i="1"/>
  <c r="Z295" i="1"/>
  <c r="Z296" i="1"/>
  <c r="Z297" i="1"/>
  <c r="Z298" i="1"/>
  <c r="D397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42" i="9"/>
  <c r="H142" i="9"/>
  <c r="K142" i="9"/>
  <c r="L142" i="9"/>
  <c r="M142" i="9"/>
  <c r="B143" i="9"/>
  <c r="C143" i="9"/>
  <c r="C155" i="9"/>
  <c r="G156" i="9"/>
  <c r="H156" i="9"/>
  <c r="K156" i="9"/>
  <c r="L156" i="9"/>
  <c r="M156" i="9"/>
  <c r="B157" i="9"/>
  <c r="C157" i="9"/>
  <c r="B158" i="9"/>
  <c r="C158" i="9"/>
  <c r="D158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0" i="37"/>
  <c r="C40" i="37"/>
  <c r="D40" i="37"/>
  <c r="E40" i="37"/>
  <c r="F40" i="37"/>
  <c r="C42" i="37" s="1"/>
  <c r="B38" i="58" l="1"/>
  <c r="B40" i="58" s="1"/>
  <c r="B42" i="37"/>
  <c r="D150" i="1"/>
  <c r="D42" i="37"/>
  <c r="E42" i="37"/>
  <c r="E18" i="29"/>
  <c r="C20" i="29" s="1"/>
  <c r="B38" i="57"/>
  <c r="B40" i="57" s="1"/>
  <c r="D20" i="29" l="1"/>
  <c r="B20" i="29"/>
</calcChain>
</file>

<file path=xl/sharedStrings.xml><?xml version="1.0" encoding="utf-8"?>
<sst xmlns="http://schemas.openxmlformats.org/spreadsheetml/2006/main" count="408" uniqueCount="163">
  <si>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</si>
  <si>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</si>
  <si>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</si>
  <si>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</si>
  <si>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</si>
  <si>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</si>
  <si>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</si>
  <si>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</si>
  <si>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</si>
  <si>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</si>
  <si>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</si>
  <si>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</si>
  <si>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</si>
  <si>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</si>
  <si>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</si>
  <si>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</si>
  <si>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</si>
  <si>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</si>
  <si>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</si>
  <si>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</si>
  <si>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</si>
  <si>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</si>
  <si>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</si>
  <si>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</si>
  <si>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</si>
  <si>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</si>
  <si>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</si>
  <si>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</si>
  <si>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</si>
  <si>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</si>
  <si>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</si>
  <si>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</si>
  <si>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</si>
  <si>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</si>
  <si>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</si>
  <si>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</si>
  <si>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</si>
  <si>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</si>
  <si>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</si>
  <si>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</si>
  <si>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</si>
  <si>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</si>
  <si>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</si>
  <si>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</si>
  <si>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</si>
  <si>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</si>
  <si>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</si>
  <si>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</si>
  <si>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</si>
  <si>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</si>
  <si>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</si>
  <si>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</si>
  <si>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</si>
  <si>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</si>
  <si>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</si>
  <si>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</si>
  <si>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</si>
  <si>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</si>
  <si>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</si>
  <si>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</si>
  <si>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</si>
  <si>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</si>
  <si>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</si>
  <si>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</si>
  <si>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</si>
  <si>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</si>
  <si>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</si>
  <si>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</si>
  <si>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</si>
  <si>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</si>
  <si>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</si>
  <si>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</si>
  <si>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</si>
  <si>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</si>
  <si>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</si>
  <si>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</si>
  <si>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</si>
  <si>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</si>
  <si>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</si>
  <si>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</si>
  <si>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</si>
  <si>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</si>
  <si>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</si>
  <si>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</si>
  <si>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</si>
  <si>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</si>
  <si>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</si>
  <si>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</si>
  <si>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</si>
  <si>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</si>
  <si>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</si>
  <si>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</si>
  <si>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</si>
  <si>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</si>
  <si>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</si>
  <si>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</si>
  <si>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</si>
  <si>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</si>
  <si>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</si>
  <si>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</si>
  <si>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</si>
  <si>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</si>
  <si>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</si>
  <si>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</si>
  <si>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</si>
  <si>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</si>
  <si>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</si>
  <si>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</si>
  <si>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</si>
  <si>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</si>
  <si>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</si>
  <si>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</si>
  <si>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</si>
  <si>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</si>
  <si>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</si>
  <si>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</si>
  <si>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</si>
  <si>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</si>
  <si>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</si>
  <si>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</si>
  <si>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</si>
  <si>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</si>
  <si>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</si>
  <si>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</si>
  <si>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</si>
  <si>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</si>
  <si>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</si>
  <si>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</si>
  <si>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</si>
  <si>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</si>
  <si>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</si>
  <si>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</si>
  <si>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</si>
  <si>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</si>
  <si>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</si>
  <si>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</si>
  <si>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</si>
  <si>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</si>
  <si>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</si>
  <si>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</si>
  <si>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</si>
  <si>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</si>
  <si>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</si>
  <si>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</si>
  <si>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</si>
  <si>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</si>
  <si>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</si>
  <si>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</si>
  <si>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</si>
  <si>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</si>
  <si>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</si>
  <si>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</si>
  <si>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</si>
  <si>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</si>
  <si>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</si>
  <si>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</si>
  <si>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</si>
  <si>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</si>
  <si>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</si>
  <si>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</si>
  <si>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>FY 13-14 Projected</t>
  </si>
  <si>
    <t xml:space="preserve">FY 12-13 </t>
  </si>
  <si>
    <t>For Calendar Years 2006, 2007, 2008, 2009, 2010, 2011, 2012, 2013 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</si>
</sst>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Table'!$C$5:$C$38</c:f>
              <c:numCache>
                <c:formatCode>"$"#,##0</c:formatCode>
                <c:ptCount val="34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591948254.46000004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Table'!$D$5:$D$38</c:f>
              <c:numCache>
                <c:formatCode>"$"#,##0</c:formatCode>
                <c:ptCount val="34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13024261.16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Table'!$E$5:$E$38</c:f>
              <c:numCache>
                <c:formatCode>"$"#,##0</c:formatCode>
                <c:ptCount val="34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2154260.38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964160"/>
        <c:axId val="119342208"/>
      </c:barChart>
      <c:catAx>
        <c:axId val="1179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3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4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6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Prices!$G$29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 formatCode="0.00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99232"/>
        <c:axId val="139201152"/>
      </c:lineChart>
      <c:catAx>
        <c:axId val="139199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0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0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992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2'!$A$140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2'!$B$140:$M$140</c:f>
            </c:numRef>
          </c:val>
          <c:smooth val="0"/>
        </c:ser>
        <c:ser>
          <c:idx val="2"/>
          <c:order val="1"/>
          <c:tx>
            <c:strRef>
              <c:f>'Lease Sale Table 2'!$A$142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2'!$B$142:$M$142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2'!$A$143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2'!$B$143:$M$143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2'!$B$144:$M$144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2'!$A$145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2'!$B$145:$M$145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2'!$B$146:$M$146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2'!$A$148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2'!$B$148:$M$148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2'!$A$149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2'!$B$149:$M$149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2'!$A$150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2'!$B$139:$M$139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2'!$B$150:$M$150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51008"/>
        <c:axId val="139457280"/>
      </c:lineChart>
      <c:catAx>
        <c:axId val="1394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100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General</c:formatCode>
                <c:ptCount val="12"/>
                <c:pt idx="0" formatCode="_(* #,##0_);_(* \(#,##0\);_(* &quot;-&quot;_);_(@_)">
                  <c:v>762382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90336"/>
        <c:axId val="138992256"/>
      </c:lineChart>
      <c:catAx>
        <c:axId val="138990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033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78485324740626072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388817</c:v>
                </c:pt>
                <c:pt idx="1">
                  <c:v>389326</c:v>
                </c:pt>
                <c:pt idx="2">
                  <c:v>390049</c:v>
                </c:pt>
                <c:pt idx="3">
                  <c:v>387994</c:v>
                </c:pt>
                <c:pt idx="4">
                  <c:v>384576</c:v>
                </c:pt>
                <c:pt idx="5">
                  <c:v>378766</c:v>
                </c:pt>
                <c:pt idx="6">
                  <c:v>375637</c:v>
                </c:pt>
                <c:pt idx="7">
                  <c:v>377825</c:v>
                </c:pt>
                <c:pt idx="8">
                  <c:v>381821</c:v>
                </c:pt>
                <c:pt idx="9">
                  <c:v>375687</c:v>
                </c:pt>
                <c:pt idx="10">
                  <c:v>372036</c:v>
                </c:pt>
                <c:pt idx="11">
                  <c:v>370049</c:v>
                </c:pt>
                <c:pt idx="12">
                  <c:v>369613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92384"/>
        <c:axId val="139794304"/>
      </c:lineChart>
      <c:dateAx>
        <c:axId val="1397923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7943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97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792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 Projected</c:v>
                </c:pt>
              </c:strCache>
            </c:strRef>
          </c:cat>
          <c:val>
            <c:numRef>
              <c:f>'Historical Oil Production'!$B$5:$B$36</c:f>
              <c:numCache>
                <c:formatCode>#,##0</c:formatCode>
                <c:ptCount val="32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3895092.3746020952</c:v>
                </c:pt>
                <c:pt idx="29">
                  <c:v>3969164.6870106552</c:v>
                </c:pt>
                <c:pt idx="30">
                  <c:v>3887382.9969911026</c:v>
                </c:pt>
                <c:pt idx="31">
                  <c:v>4225667.4493663833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64064"/>
        <c:axId val="121065856"/>
      </c:barChart>
      <c:catAx>
        <c:axId val="1210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Projected</c:v>
                </c:pt>
              </c:strCache>
            </c:strRef>
          </c:cat>
          <c:val>
            <c:numRef>
              <c:f>'Historical Gas Production'!$B$5:$B$36</c:f>
              <c:numCache>
                <c:formatCode>#,##0</c:formatCode>
                <c:ptCount val="32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40371807.810723133</c:v>
                </c:pt>
                <c:pt idx="29">
                  <c:v>42577938.167733207</c:v>
                </c:pt>
                <c:pt idx="30">
                  <c:v>44859072.549427465</c:v>
                </c:pt>
                <c:pt idx="31">
                  <c:v>42818590.10664627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165696"/>
        <c:axId val="121167232"/>
      </c:barChart>
      <c:catAx>
        <c:axId val="12116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6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6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65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41183</c:v>
                </c:pt>
                <c:pt idx="1">
                  <c:v>41214</c:v>
                </c:pt>
                <c:pt idx="2">
                  <c:v>41244</c:v>
                </c:pt>
                <c:pt idx="3">
                  <c:v>41275</c:v>
                </c:pt>
                <c:pt idx="4">
                  <c:v>41306</c:v>
                </c:pt>
                <c:pt idx="5">
                  <c:v>41334</c:v>
                </c:pt>
                <c:pt idx="6">
                  <c:v>41365</c:v>
                </c:pt>
                <c:pt idx="7">
                  <c:v>41395</c:v>
                </c:pt>
                <c:pt idx="8">
                  <c:v>41426</c:v>
                </c:pt>
                <c:pt idx="9">
                  <c:v>41456</c:v>
                </c:pt>
                <c:pt idx="10">
                  <c:v>41487</c:v>
                </c:pt>
                <c:pt idx="11">
                  <c:v>41518</c:v>
                </c:pt>
                <c:pt idx="12">
                  <c:v>41548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31946999.789999999</c:v>
                </c:pt>
                <c:pt idx="1">
                  <c:v>31185050.199999999</c:v>
                </c:pt>
                <c:pt idx="2">
                  <c:v>33495604.399999999</c:v>
                </c:pt>
                <c:pt idx="3">
                  <c:v>34410183.609999999</c:v>
                </c:pt>
                <c:pt idx="4">
                  <c:v>30550396.600000001</c:v>
                </c:pt>
                <c:pt idx="5">
                  <c:v>33789113.759999998</c:v>
                </c:pt>
                <c:pt idx="6">
                  <c:v>31852567.530000001</c:v>
                </c:pt>
                <c:pt idx="7">
                  <c:v>32346737.34</c:v>
                </c:pt>
                <c:pt idx="8">
                  <c:v>30618882.579999998</c:v>
                </c:pt>
                <c:pt idx="9">
                  <c:v>33826943.140000001</c:v>
                </c:pt>
                <c:pt idx="10">
                  <c:v>34746835.850000001</c:v>
                </c:pt>
                <c:pt idx="11">
                  <c:v>32533173.969999999</c:v>
                </c:pt>
                <c:pt idx="12">
                  <c:v>32883523.440000001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41183</c:v>
                </c:pt>
                <c:pt idx="1">
                  <c:v>41214</c:v>
                </c:pt>
                <c:pt idx="2">
                  <c:v>41244</c:v>
                </c:pt>
                <c:pt idx="3">
                  <c:v>41275</c:v>
                </c:pt>
                <c:pt idx="4">
                  <c:v>41306</c:v>
                </c:pt>
                <c:pt idx="5">
                  <c:v>41334</c:v>
                </c:pt>
                <c:pt idx="6">
                  <c:v>41365</c:v>
                </c:pt>
                <c:pt idx="7">
                  <c:v>41395</c:v>
                </c:pt>
                <c:pt idx="8">
                  <c:v>41426</c:v>
                </c:pt>
                <c:pt idx="9">
                  <c:v>41456</c:v>
                </c:pt>
                <c:pt idx="10">
                  <c:v>41487</c:v>
                </c:pt>
                <c:pt idx="11">
                  <c:v>41518</c:v>
                </c:pt>
                <c:pt idx="12">
                  <c:v>41548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12258625.529999999</c:v>
                </c:pt>
                <c:pt idx="1">
                  <c:v>13603713.74</c:v>
                </c:pt>
                <c:pt idx="2">
                  <c:v>14030759.779999999</c:v>
                </c:pt>
                <c:pt idx="3">
                  <c:v>12696480.949999999</c:v>
                </c:pt>
                <c:pt idx="4">
                  <c:v>11226621.67</c:v>
                </c:pt>
                <c:pt idx="5">
                  <c:v>13917043.67</c:v>
                </c:pt>
                <c:pt idx="6">
                  <c:v>14061887.27</c:v>
                </c:pt>
                <c:pt idx="7">
                  <c:v>16194247.460000001</c:v>
                </c:pt>
                <c:pt idx="8">
                  <c:v>14059339.449999999</c:v>
                </c:pt>
                <c:pt idx="9">
                  <c:v>13092994.630000001</c:v>
                </c:pt>
                <c:pt idx="10">
                  <c:v>12089688</c:v>
                </c:pt>
                <c:pt idx="11">
                  <c:v>12852260.01</c:v>
                </c:pt>
                <c:pt idx="12">
                  <c:v>11725778.66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41183</c:v>
                </c:pt>
                <c:pt idx="1">
                  <c:v>41214</c:v>
                </c:pt>
                <c:pt idx="2">
                  <c:v>41244</c:v>
                </c:pt>
                <c:pt idx="3">
                  <c:v>41275</c:v>
                </c:pt>
                <c:pt idx="4">
                  <c:v>41306</c:v>
                </c:pt>
                <c:pt idx="5">
                  <c:v>41334</c:v>
                </c:pt>
                <c:pt idx="6">
                  <c:v>41365</c:v>
                </c:pt>
                <c:pt idx="7">
                  <c:v>41395</c:v>
                </c:pt>
                <c:pt idx="8">
                  <c:v>41426</c:v>
                </c:pt>
                <c:pt idx="9">
                  <c:v>41456</c:v>
                </c:pt>
                <c:pt idx="10">
                  <c:v>41487</c:v>
                </c:pt>
                <c:pt idx="11">
                  <c:v>41518</c:v>
                </c:pt>
                <c:pt idx="12">
                  <c:v>41548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1927522.85</c:v>
                </c:pt>
                <c:pt idx="1">
                  <c:v>2283221.9500000002</c:v>
                </c:pt>
                <c:pt idx="2">
                  <c:v>2516529.23</c:v>
                </c:pt>
                <c:pt idx="3">
                  <c:v>2333649.0099999998</c:v>
                </c:pt>
                <c:pt idx="4">
                  <c:v>2288889.54</c:v>
                </c:pt>
                <c:pt idx="5">
                  <c:v>2128224.59</c:v>
                </c:pt>
                <c:pt idx="6">
                  <c:v>2156531.35</c:v>
                </c:pt>
                <c:pt idx="7">
                  <c:v>2360259.41</c:v>
                </c:pt>
                <c:pt idx="8">
                  <c:v>2041932.5</c:v>
                </c:pt>
                <c:pt idx="9">
                  <c:v>2133610.4</c:v>
                </c:pt>
                <c:pt idx="10">
                  <c:v>2228472.11</c:v>
                </c:pt>
                <c:pt idx="11">
                  <c:v>2481788.11</c:v>
                </c:pt>
                <c:pt idx="12">
                  <c:v>2623646.5099999998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341632"/>
        <c:axId val="122363904"/>
      </c:barChart>
      <c:dateAx>
        <c:axId val="122341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639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236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4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Month'!$M$50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23579879.800000001</c:v>
                </c:pt>
                <c:pt idx="1">
                  <c:v>24985888.27</c:v>
                </c:pt>
                <c:pt idx="2">
                  <c:v>33710210.130000003</c:v>
                </c:pt>
                <c:pt idx="3">
                  <c:v>34290439.859999999</c:v>
                </c:pt>
                <c:pt idx="4">
                  <c:v>33786693.700000003</c:v>
                </c:pt>
                <c:pt idx="5">
                  <c:v>30508375.460000001</c:v>
                </c:pt>
                <c:pt idx="6">
                  <c:v>31831242.66</c:v>
                </c:pt>
                <c:pt idx="7">
                  <c:v>31376263.640000001</c:v>
                </c:pt>
                <c:pt idx="8">
                  <c:v>28539354.920000002</c:v>
                </c:pt>
                <c:pt idx="9">
                  <c:v>35047232.280000001</c:v>
                </c:pt>
                <c:pt idx="10">
                  <c:v>36202481.359999999</c:v>
                </c:pt>
                <c:pt idx="11">
                  <c:v>35600415.399999999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34009279.210000001</c:v>
                </c:pt>
                <c:pt idx="1">
                  <c:v>30050447.93</c:v>
                </c:pt>
                <c:pt idx="2">
                  <c:v>36258567.100000001</c:v>
                </c:pt>
                <c:pt idx="3">
                  <c:v>35916618.899999999</c:v>
                </c:pt>
                <c:pt idx="4">
                  <c:v>34160372.420000002</c:v>
                </c:pt>
                <c:pt idx="5">
                  <c:v>27526669.68</c:v>
                </c:pt>
                <c:pt idx="6">
                  <c:v>30611839.789999999</c:v>
                </c:pt>
                <c:pt idx="7">
                  <c:v>27483989.489999998</c:v>
                </c:pt>
                <c:pt idx="8">
                  <c:v>24680759.5</c:v>
                </c:pt>
                <c:pt idx="9">
                  <c:v>31946999.789999999</c:v>
                </c:pt>
                <c:pt idx="10">
                  <c:v>31185050.199999999</c:v>
                </c:pt>
                <c:pt idx="11">
                  <c:v>33495604.399999999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34410183.609999999</c:v>
                </c:pt>
                <c:pt idx="1">
                  <c:v>30550396.600000001</c:v>
                </c:pt>
                <c:pt idx="2">
                  <c:v>33789113.759999998</c:v>
                </c:pt>
                <c:pt idx="3">
                  <c:v>31852567.530000001</c:v>
                </c:pt>
                <c:pt idx="4">
                  <c:v>32346737.34</c:v>
                </c:pt>
                <c:pt idx="5">
                  <c:v>30618882.579999998</c:v>
                </c:pt>
                <c:pt idx="6">
                  <c:v>33826943.140000001</c:v>
                </c:pt>
                <c:pt idx="7">
                  <c:v>34746835.850000001</c:v>
                </c:pt>
                <c:pt idx="8">
                  <c:v>32533173.969999999</c:v>
                </c:pt>
                <c:pt idx="9">
                  <c:v>32883523.440000001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55776"/>
        <c:axId val="122566144"/>
      </c:lineChart>
      <c:catAx>
        <c:axId val="122555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6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6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557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6752393042545128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Month'!$M$44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289946.070892338</c:v>
                </c:pt>
                <c:pt idx="1">
                  <c:v>300199.03350897902</c:v>
                </c:pt>
                <c:pt idx="2">
                  <c:v>337433.21388729801</c:v>
                </c:pt>
                <c:pt idx="3">
                  <c:v>318456.11839741201</c:v>
                </c:pt>
                <c:pt idx="4">
                  <c:v>329984.22514152603</c:v>
                </c:pt>
                <c:pt idx="5">
                  <c:v>313050.04068801401</c:v>
                </c:pt>
                <c:pt idx="6">
                  <c:v>317178.58128436701</c:v>
                </c:pt>
                <c:pt idx="7">
                  <c:v>343809.26084432</c:v>
                </c:pt>
                <c:pt idx="8">
                  <c:v>297405.38796242402</c:v>
                </c:pt>
                <c:pt idx="9">
                  <c:v>346511.50530667999</c:v>
                </c:pt>
                <c:pt idx="10">
                  <c:v>339052.31342214899</c:v>
                </c:pt>
                <c:pt idx="11">
                  <c:v>350825.72089097602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349624.396729314</c:v>
                </c:pt>
                <c:pt idx="1">
                  <c:v>303182.17748911702</c:v>
                </c:pt>
                <c:pt idx="2">
                  <c:v>331384.81302065297</c:v>
                </c:pt>
                <c:pt idx="3">
                  <c:v>328697.70892340201</c:v>
                </c:pt>
                <c:pt idx="4">
                  <c:v>338395.82338705601</c:v>
                </c:pt>
                <c:pt idx="5">
                  <c:v>323096.99775019701</c:v>
                </c:pt>
                <c:pt idx="6">
                  <c:v>348551.23074863799</c:v>
                </c:pt>
                <c:pt idx="7">
                  <c:v>290765.95807075599</c:v>
                </c:pt>
                <c:pt idx="8">
                  <c:v>251848.39009169699</c:v>
                </c:pt>
                <c:pt idx="9">
                  <c:v>342734.77700220101</c:v>
                </c:pt>
                <c:pt idx="10">
                  <c:v>334125.61669062998</c:v>
                </c:pt>
                <c:pt idx="11">
                  <c:v>351662.66649610002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Month'!$N$43:$Y$43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343482.64243372303</c:v>
                </c:pt>
                <c:pt idx="1">
                  <c:v>309688.016209453</c:v>
                </c:pt>
                <c:pt idx="2">
                  <c:v>342677.950000129</c:v>
                </c:pt>
                <c:pt idx="3">
                  <c:v>323455.65987672698</c:v>
                </c:pt>
                <c:pt idx="4">
                  <c:v>340702.26659945701</c:v>
                </c:pt>
                <c:pt idx="5">
                  <c:v>332864.68310491397</c:v>
                </c:pt>
                <c:pt idx="6">
                  <c:v>323311.18606508902</c:v>
                </c:pt>
                <c:pt idx="7">
                  <c:v>354775.68192380801</c:v>
                </c:pt>
                <c:pt idx="8">
                  <c:v>335358.26849079301</c:v>
                </c:pt>
                <c:pt idx="9">
                  <c:v>395110.679975771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11072"/>
        <c:axId val="123012992"/>
      </c:lineChart>
      <c:catAx>
        <c:axId val="1230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01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0110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3104"/>
        <c:axId val="126705024"/>
      </c:lineChart>
      <c:catAx>
        <c:axId val="126703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0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0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031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Month'!$M$155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Month'!$N$155:$Y$155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Month'!$N$156:$Y$156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Month'!$M$157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Month'!$N$157:$Y$157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Month'!$M$158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Month'!$N$158:$Y$158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Month'!$N$159:$Y$159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Month'!$N$160:$Y$160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Month'!$M$161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Month'!$N$161:$Y$161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Month'!$M$162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Month'!$N$162:$Y$162</c:f>
              <c:numCache>
                <c:formatCode>General</c:formatCode>
                <c:ptCount val="12"/>
                <c:pt idx="0">
                  <c:v>15608797.91</c:v>
                </c:pt>
                <c:pt idx="1">
                  <c:v>13653772.66</c:v>
                </c:pt>
                <c:pt idx="2">
                  <c:v>15069877.07</c:v>
                </c:pt>
                <c:pt idx="3">
                  <c:v>15751033.289999999</c:v>
                </c:pt>
                <c:pt idx="4">
                  <c:v>15192036.869999999</c:v>
                </c:pt>
                <c:pt idx="5">
                  <c:v>15262027.869999999</c:v>
                </c:pt>
                <c:pt idx="6">
                  <c:v>15749061.34</c:v>
                </c:pt>
                <c:pt idx="7">
                  <c:v>15562191.42</c:v>
                </c:pt>
                <c:pt idx="8">
                  <c:v>13140785.189999999</c:v>
                </c:pt>
                <c:pt idx="9">
                  <c:v>13461380.199999999</c:v>
                </c:pt>
                <c:pt idx="10">
                  <c:v>12175545.4</c:v>
                </c:pt>
                <c:pt idx="11">
                  <c:v>12376122.880000001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Month'!$N$163:$Y$163</c:f>
              <c:numCache>
                <c:formatCode>General</c:formatCode>
                <c:ptCount val="12"/>
                <c:pt idx="0">
                  <c:v>10415951.189999999</c:v>
                </c:pt>
                <c:pt idx="1">
                  <c:v>8889098.0399999991</c:v>
                </c:pt>
                <c:pt idx="2">
                  <c:v>8303380.4299999997</c:v>
                </c:pt>
                <c:pt idx="3">
                  <c:v>7267723.1600000001</c:v>
                </c:pt>
                <c:pt idx="4">
                  <c:v>8187778.4100000001</c:v>
                </c:pt>
                <c:pt idx="5">
                  <c:v>8534491.7100000009</c:v>
                </c:pt>
                <c:pt idx="6">
                  <c:v>10707809.630000001</c:v>
                </c:pt>
                <c:pt idx="7">
                  <c:v>9408173.25</c:v>
                </c:pt>
                <c:pt idx="8">
                  <c:v>9423747.8100000005</c:v>
                </c:pt>
                <c:pt idx="9">
                  <c:v>12258625.529999999</c:v>
                </c:pt>
                <c:pt idx="10">
                  <c:v>13603713.74</c:v>
                </c:pt>
                <c:pt idx="11">
                  <c:v>14030759.779999999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Month'!$N$154:$Y$154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Month'!$N$164:$Y$164</c:f>
              <c:numCache>
                <c:formatCode>General</c:formatCode>
                <c:ptCount val="12"/>
                <c:pt idx="0">
                  <c:v>12696480.949999999</c:v>
                </c:pt>
                <c:pt idx="1">
                  <c:v>11226621.67</c:v>
                </c:pt>
                <c:pt idx="2">
                  <c:v>13917043.67</c:v>
                </c:pt>
                <c:pt idx="3">
                  <c:v>14061887.27</c:v>
                </c:pt>
                <c:pt idx="4">
                  <c:v>16194247.460000001</c:v>
                </c:pt>
                <c:pt idx="5">
                  <c:v>14059339.449999999</c:v>
                </c:pt>
                <c:pt idx="6">
                  <c:v>13092994.630000001</c:v>
                </c:pt>
                <c:pt idx="7" formatCode="#,##0.00">
                  <c:v>12089688</c:v>
                </c:pt>
                <c:pt idx="8">
                  <c:v>12852260.01</c:v>
                </c:pt>
                <c:pt idx="9">
                  <c:v>11725778.66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59712"/>
        <c:axId val="124278272"/>
      </c:lineChart>
      <c:catAx>
        <c:axId val="124259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7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7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597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Month'!$M$169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Month'!$N$169:$Y$169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Month'!$M$170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Month'!$N$170:$Y$170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Month'!$M$171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Month'!$N$171:$Y$171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Month'!$M$172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Month'!$N$172:$Y$172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Month'!$N$173:$Y$173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Month'!$N$174:$Y$174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Month'!$M$175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Month'!$M$162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Month'!$N$176:$Y$176</c:f>
              <c:numCache>
                <c:formatCode>General</c:formatCode>
                <c:ptCount val="12"/>
                <c:pt idx="0">
                  <c:v>3453380.9089204702</c:v>
                </c:pt>
                <c:pt idx="1">
                  <c:v>3219521.2644000598</c:v>
                </c:pt>
                <c:pt idx="2">
                  <c:v>3750722.5479866299</c:v>
                </c:pt>
                <c:pt idx="3">
                  <c:v>3662005.2448342298</c:v>
                </c:pt>
                <c:pt idx="4">
                  <c:v>3476282.2685763701</c:v>
                </c:pt>
                <c:pt idx="5">
                  <c:v>3338804.6403999398</c:v>
                </c:pt>
                <c:pt idx="6">
                  <c:v>3504973.682705</c:v>
                </c:pt>
                <c:pt idx="7">
                  <c:v>3641111.29077871</c:v>
                </c:pt>
                <c:pt idx="8">
                  <c:v>3270557.8348115301</c:v>
                </c:pt>
                <c:pt idx="9">
                  <c:v>3633372.65819406</c:v>
                </c:pt>
                <c:pt idx="10">
                  <c:v>3578619.35691468</c:v>
                </c:pt>
                <c:pt idx="11">
                  <c:v>3693633.03739778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Month'!$N$177:$Y$177</c:f>
              <c:numCache>
                <c:formatCode>General</c:formatCode>
                <c:ptCount val="12"/>
                <c:pt idx="0">
                  <c:v>3583932.7722311202</c:v>
                </c:pt>
                <c:pt idx="1">
                  <c:v>3355227.9875147101</c:v>
                </c:pt>
                <c:pt idx="2">
                  <c:v>3610335.3783388799</c:v>
                </c:pt>
                <c:pt idx="3">
                  <c:v>3556659.95685955</c:v>
                </c:pt>
                <c:pt idx="4">
                  <c:v>3593733.0594739001</c:v>
                </c:pt>
                <c:pt idx="5">
                  <c:v>3555781.1525132898</c:v>
                </c:pt>
                <c:pt idx="6">
                  <c:v>3729446.1490511098</c:v>
                </c:pt>
                <c:pt idx="7">
                  <c:v>3209933.39690853</c:v>
                </c:pt>
                <c:pt idx="8">
                  <c:v>3448388.3282189099</c:v>
                </c:pt>
                <c:pt idx="9">
                  <c:v>3814688.7296859301</c:v>
                </c:pt>
                <c:pt idx="10">
                  <c:v>3998979.51177542</c:v>
                </c:pt>
                <c:pt idx="11">
                  <c:v>4091755.6257791999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Month'!$N$178:$Y$178</c:f>
              <c:numCache>
                <c:formatCode>General</c:formatCode>
                <c:ptCount val="12"/>
                <c:pt idx="0">
                  <c:v>4032569.93944328</c:v>
                </c:pt>
                <c:pt idx="1">
                  <c:v>3493874.5718574799</c:v>
                </c:pt>
                <c:pt idx="2">
                  <c:v>3870163.0294105802</c:v>
                </c:pt>
                <c:pt idx="3">
                  <c:v>3489886.2852479098</c:v>
                </c:pt>
                <c:pt idx="4">
                  <c:v>4043915.9624347999</c:v>
                </c:pt>
                <c:pt idx="5">
                  <c:v>3635471.0196143198</c:v>
                </c:pt>
                <c:pt idx="6">
                  <c:v>3680678.7252207198</c:v>
                </c:pt>
                <c:pt idx="7" formatCode="#,##0.000">
                  <c:v>3610445.4005716899</c:v>
                </c:pt>
                <c:pt idx="8">
                  <c:v>3645413.6400884599</c:v>
                </c:pt>
                <c:pt idx="9">
                  <c:v>3336325.6030012202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44672"/>
        <c:axId val="124446592"/>
      </c:lineChart>
      <c:catAx>
        <c:axId val="124444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4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44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6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January 2014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February 1, 2014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January 8, 2014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6" tint="-0.499984740745262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February 1, 2014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6" tint="-0.499984740745262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February 1, 2014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6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January 2014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6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January 2014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6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January 2014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January 2014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January 2014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February 1, 2014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January 2014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6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January 2014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135</xdr:row>
      <xdr:rowOff>0</xdr:rowOff>
    </xdr:from>
    <xdr:to>
      <xdr:col>14</xdr:col>
      <xdr:colOff>238125</xdr:colOff>
      <xdr:row>136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135</xdr:row>
      <xdr:rowOff>0</xdr:rowOff>
    </xdr:from>
    <xdr:to>
      <xdr:col>15</xdr:col>
      <xdr:colOff>238125</xdr:colOff>
      <xdr:row>136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238125</xdr:colOff>
      <xdr:row>136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135</xdr:row>
      <xdr:rowOff>0</xdr:rowOff>
    </xdr:from>
    <xdr:to>
      <xdr:col>18</xdr:col>
      <xdr:colOff>238125</xdr:colOff>
      <xdr:row>136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134</xdr:row>
      <xdr:rowOff>0</xdr:rowOff>
    </xdr:from>
    <xdr:to>
      <xdr:col>19</xdr:col>
      <xdr:colOff>238125</xdr:colOff>
      <xdr:row>135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134</xdr:row>
      <xdr:rowOff>0</xdr:rowOff>
    </xdr:from>
    <xdr:to>
      <xdr:col>20</xdr:col>
      <xdr:colOff>238125</xdr:colOff>
      <xdr:row>135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134</xdr:row>
      <xdr:rowOff>0</xdr:rowOff>
    </xdr:from>
    <xdr:to>
      <xdr:col>21</xdr:col>
      <xdr:colOff>238125</xdr:colOff>
      <xdr:row>135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134</xdr:row>
      <xdr:rowOff>0</xdr:rowOff>
    </xdr:from>
    <xdr:to>
      <xdr:col>22</xdr:col>
      <xdr:colOff>238125</xdr:colOff>
      <xdr:row>135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140</xdr:row>
          <xdr:rowOff>0</xdr:rowOff>
        </xdr:from>
        <xdr:to>
          <xdr:col>5</xdr:col>
          <xdr:colOff>228600</xdr:colOff>
          <xdr:row>141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140</xdr:row>
          <xdr:rowOff>0</xdr:rowOff>
        </xdr:from>
        <xdr:to>
          <xdr:col>5</xdr:col>
          <xdr:colOff>228600</xdr:colOff>
          <xdr:row>141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9" tint="-0.249977111117893"/>
    <pageSetUpPr fitToPage="1"/>
  </sheetPr>
  <dimension ref="A1:G50"/>
  <sheetViews>
    <sheetView workbookViewId="0">
      <pane ySplit="3" topLeftCell="A18" activePane="bottomLeft" state="frozen"/>
      <selection pane="bottomLeft" activeCell="E38" sqref="E38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8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160</v>
      </c>
      <c r="B38" s="100">
        <f>(11149464.84/6)*12</f>
        <v>22298929.68</v>
      </c>
      <c r="C38" s="65">
        <f>(295974127.23/6)*12</f>
        <v>591948254.46000004</v>
      </c>
      <c r="D38" s="65">
        <f>(6512130.58/6)*12</f>
        <v>13024261.16</v>
      </c>
      <c r="E38" s="65">
        <f>(1077130.19/6)*12</f>
        <v>2154260.38</v>
      </c>
      <c r="F38" s="65">
        <f t="shared" si="3"/>
        <v>629425705.67999995</v>
      </c>
      <c r="G38" s="65">
        <f>F38/12</f>
        <v>52452142.139999993</v>
      </c>
    </row>
    <row r="39" spans="1:7" x14ac:dyDescent="0.2">
      <c r="A39" s="59"/>
      <c r="B39" s="65"/>
      <c r="C39" s="65"/>
      <c r="D39" s="65"/>
      <c r="E39" s="65"/>
      <c r="F39" s="65"/>
      <c r="G39" s="65"/>
    </row>
    <row r="40" spans="1:7" x14ac:dyDescent="0.2">
      <c r="A40" s="59"/>
      <c r="B40" s="65">
        <f>SUM(B5:B39)</f>
        <v>1500930632.95</v>
      </c>
      <c r="C40" s="65">
        <f>SUM(C5:C39)</f>
        <v>12935430561.326</v>
      </c>
      <c r="D40" s="65">
        <f>SUM(D5:D39)</f>
        <v>637555267.98999989</v>
      </c>
      <c r="E40" s="65">
        <f>SUM(E5:E39)</f>
        <v>179552632.40000001</v>
      </c>
      <c r="F40" s="65">
        <f>SUM(F5:F39)</f>
        <v>15253469094.666002</v>
      </c>
      <c r="G40" s="65"/>
    </row>
    <row r="42" spans="1:7" x14ac:dyDescent="0.2">
      <c r="A42" s="61" t="s">
        <v>92</v>
      </c>
      <c r="B42" s="43">
        <f>B40/F40</f>
        <v>9.8399296817984941E-2</v>
      </c>
      <c r="C42" s="43">
        <f>C40/F40</f>
        <v>0.84803204314023239</v>
      </c>
      <c r="D42" s="43">
        <f>D40/F40</f>
        <v>4.1797394680069669E-2</v>
      </c>
      <c r="E42" s="43">
        <f>E40/F40</f>
        <v>1.1771265361712892E-2</v>
      </c>
      <c r="F42" s="93"/>
    </row>
    <row r="43" spans="1:7" x14ac:dyDescent="0.2">
      <c r="A43" s="61"/>
      <c r="B43" s="43"/>
      <c r="C43" s="43"/>
      <c r="D43" s="43"/>
      <c r="E43" s="43"/>
    </row>
    <row r="44" spans="1:7" x14ac:dyDescent="0.2">
      <c r="A44" s="97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7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6"/>
      <c r="C49" s="66"/>
      <c r="D49" s="66"/>
      <c r="E49" s="66"/>
      <c r="F49" s="66"/>
    </row>
    <row r="50" spans="1:6" x14ac:dyDescent="0.2">
      <c r="B50" s="66"/>
      <c r="C50" s="66"/>
      <c r="D50" s="66"/>
      <c r="E50" s="66"/>
      <c r="F50" s="66"/>
    </row>
  </sheetData>
  <phoneticPr fontId="4" type="noConversion"/>
  <pageMargins left="0.75" right="0.75" top="1" bottom="1" header="0.5" footer="0.5"/>
  <pageSetup scale="79" orientation="landscape" r:id="rId1"/>
  <headerFooter alignWithMargins="0">
    <oddFooter>&amp;LSource:  SONRIS Revenue Statements&amp;C2&amp;R&amp;"Arial,Italic"As of January 2014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9" tint="-0.249977111117893"/>
    <pageSetUpPr fitToPage="1"/>
  </sheetPr>
  <dimension ref="A1:U87"/>
  <sheetViews>
    <sheetView topLeftCell="A19" workbookViewId="0">
      <selection activeCell="I41" sqref="I41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H41">
        <v>2014</v>
      </c>
      <c r="I41" s="96">
        <v>762382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February 1,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9" tint="-0.249977111117893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41275</v>
      </c>
      <c r="B4" s="96">
        <v>388817</v>
      </c>
    </row>
    <row r="5" spans="1:2" ht="12.75" customHeight="1" x14ac:dyDescent="0.2">
      <c r="A5" s="1">
        <v>41306</v>
      </c>
      <c r="B5" s="96">
        <v>389326</v>
      </c>
    </row>
    <row r="6" spans="1:2" ht="12.75" customHeight="1" x14ac:dyDescent="0.2">
      <c r="A6" s="1">
        <v>41334</v>
      </c>
      <c r="B6" s="96">
        <v>390049</v>
      </c>
    </row>
    <row r="7" spans="1:2" ht="12.75" customHeight="1" x14ac:dyDescent="0.2">
      <c r="A7" s="1">
        <v>41365</v>
      </c>
      <c r="B7" s="96">
        <v>387994</v>
      </c>
    </row>
    <row r="8" spans="1:2" ht="12.75" customHeight="1" x14ac:dyDescent="0.2">
      <c r="A8" s="1">
        <v>41395</v>
      </c>
      <c r="B8" s="96">
        <v>384576</v>
      </c>
    </row>
    <row r="9" spans="1:2" ht="12.75" customHeight="1" x14ac:dyDescent="0.2">
      <c r="A9" s="1">
        <v>41426</v>
      </c>
      <c r="B9" s="96">
        <v>378766</v>
      </c>
    </row>
    <row r="10" spans="1:2" ht="12.75" customHeight="1" x14ac:dyDescent="0.2">
      <c r="A10" s="1">
        <v>41456</v>
      </c>
      <c r="B10" s="96">
        <v>375637</v>
      </c>
    </row>
    <row r="11" spans="1:2" ht="12.75" customHeight="1" x14ac:dyDescent="0.2">
      <c r="A11" s="1">
        <v>41487</v>
      </c>
      <c r="B11" s="96">
        <v>377825</v>
      </c>
    </row>
    <row r="12" spans="1:2" ht="12.75" customHeight="1" x14ac:dyDescent="0.2">
      <c r="A12" s="1">
        <v>41518</v>
      </c>
      <c r="B12" s="96">
        <v>381821</v>
      </c>
    </row>
    <row r="13" spans="1:2" ht="12.75" customHeight="1" x14ac:dyDescent="0.2">
      <c r="A13" s="1">
        <v>41548</v>
      </c>
      <c r="B13" s="96">
        <v>375687</v>
      </c>
    </row>
    <row r="14" spans="1:2" ht="12.75" customHeight="1" x14ac:dyDescent="0.2">
      <c r="A14" s="1">
        <v>41579</v>
      </c>
      <c r="B14" s="96">
        <v>372036</v>
      </c>
    </row>
    <row r="15" spans="1:2" ht="12.75" customHeight="1" x14ac:dyDescent="0.2">
      <c r="A15" s="1">
        <v>41609</v>
      </c>
      <c r="B15" s="96">
        <v>370049</v>
      </c>
    </row>
    <row r="16" spans="1:2" ht="12.75" customHeight="1" x14ac:dyDescent="0.2">
      <c r="A16" s="1">
        <v>41640</v>
      </c>
      <c r="B16" s="96">
        <v>369613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February 1 ,2014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FF0000"/>
    <pageSetUpPr fitToPage="1"/>
  </sheetPr>
  <dimension ref="A1:M164"/>
  <sheetViews>
    <sheetView workbookViewId="0">
      <pane ySplit="18" topLeftCell="A126" activePane="bottomLeft" state="frozen"/>
      <selection pane="bottomLeft" activeCell="A125" sqref="A125:I127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27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27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/>
      <c r="B128" s="51"/>
      <c r="C128" s="52"/>
      <c r="D128" s="12"/>
      <c r="E128" s="26"/>
      <c r="F128" s="50"/>
      <c r="G128" s="52"/>
      <c r="H128" s="53"/>
      <c r="I128" s="6"/>
    </row>
    <row r="129" spans="1:13" x14ac:dyDescent="0.2">
      <c r="A129" s="1"/>
      <c r="B129" s="51"/>
      <c r="C129" s="52"/>
      <c r="D129" s="12"/>
      <c r="E129" s="26"/>
      <c r="F129" s="50"/>
      <c r="G129" s="52"/>
      <c r="H129" s="53"/>
      <c r="I129" s="6"/>
    </row>
    <row r="130" spans="1:13" x14ac:dyDescent="0.2">
      <c r="A130" s="48" t="s">
        <v>102</v>
      </c>
      <c r="I130" s="23"/>
    </row>
    <row r="131" spans="1:13" x14ac:dyDescent="0.2">
      <c r="A131" s="24" t="s">
        <v>99</v>
      </c>
    </row>
    <row r="132" spans="1:13" x14ac:dyDescent="0.2">
      <c r="A132" s="49" t="s">
        <v>100</v>
      </c>
    </row>
    <row r="133" spans="1:13" x14ac:dyDescent="0.2">
      <c r="A133" s="49" t="s">
        <v>101</v>
      </c>
    </row>
    <row r="134" spans="1:13" x14ac:dyDescent="0.2">
      <c r="A134" s="49" t="s">
        <v>12</v>
      </c>
    </row>
    <row r="137" spans="1:13" x14ac:dyDescent="0.2">
      <c r="A137" s="1"/>
      <c r="B137" s="20"/>
    </row>
    <row r="138" spans="1:13" x14ac:dyDescent="0.2">
      <c r="A138" t="s">
        <v>21</v>
      </c>
    </row>
    <row r="139" spans="1:13" x14ac:dyDescent="0.2">
      <c r="A139" s="14" t="s">
        <v>37</v>
      </c>
      <c r="B139" s="1" t="s">
        <v>135</v>
      </c>
      <c r="C139" s="1" t="s">
        <v>136</v>
      </c>
      <c r="D139" s="1" t="s">
        <v>25</v>
      </c>
      <c r="E139" s="1" t="s">
        <v>26</v>
      </c>
      <c r="F139" s="1" t="s">
        <v>27</v>
      </c>
      <c r="G139" s="1" t="s">
        <v>28</v>
      </c>
      <c r="H139" s="1" t="s">
        <v>29</v>
      </c>
      <c r="I139" s="1" t="s">
        <v>137</v>
      </c>
      <c r="J139" s="1" t="s">
        <v>138</v>
      </c>
      <c r="K139" s="1" t="s">
        <v>139</v>
      </c>
      <c r="L139" s="1" t="s">
        <v>140</v>
      </c>
      <c r="M139" s="1" t="s">
        <v>141</v>
      </c>
    </row>
    <row r="140" spans="1:13" hidden="1" x14ac:dyDescent="0.2">
      <c r="A140" s="25" t="s">
        <v>35</v>
      </c>
      <c r="B140" s="20">
        <v>298.38593672498041</v>
      </c>
      <c r="C140" s="20">
        <v>305.784182083009</v>
      </c>
      <c r="D140" s="20">
        <v>200.44032332505768</v>
      </c>
      <c r="E140" s="20">
        <v>270.15399300908501</v>
      </c>
      <c r="F140" s="20">
        <v>253.26676983202614</v>
      </c>
      <c r="G140" s="20">
        <v>350.42693702777143</v>
      </c>
      <c r="H140" s="20">
        <v>351.46218689622452</v>
      </c>
      <c r="I140" s="20">
        <v>289.13275873569143</v>
      </c>
      <c r="J140" s="20">
        <v>303.59101968180954</v>
      </c>
      <c r="K140" s="20">
        <v>507.72337698658123</v>
      </c>
      <c r="L140" s="20">
        <v>228.60132063879396</v>
      </c>
      <c r="M140" s="20">
        <v>273.72933671227003</v>
      </c>
    </row>
    <row r="141" spans="1:13" x14ac:dyDescent="0.2">
      <c r="A141" s="25" t="s">
        <v>36</v>
      </c>
      <c r="B141" s="20">
        <v>322.19386048011614</v>
      </c>
      <c r="C141" s="22">
        <v>361.76485427815697</v>
      </c>
      <c r="D141" s="22">
        <v>327.08604252089242</v>
      </c>
      <c r="E141" s="22">
        <v>372.33218668908614</v>
      </c>
      <c r="F141" s="22">
        <v>495.47982824498166</v>
      </c>
      <c r="G141" s="22">
        <v>304.08624639416996</v>
      </c>
      <c r="H141" s="22">
        <v>364.46789407112391</v>
      </c>
      <c r="I141" s="22">
        <v>338.03699257865503</v>
      </c>
      <c r="J141" s="22">
        <v>311.43220879588625</v>
      </c>
      <c r="K141" s="22">
        <v>237.37620746530891</v>
      </c>
      <c r="L141" s="22">
        <v>359.71788742392221</v>
      </c>
      <c r="M141" s="20">
        <v>470.83661951398142</v>
      </c>
    </row>
    <row r="142" spans="1:13" x14ac:dyDescent="0.2">
      <c r="A142" s="25" t="s">
        <v>103</v>
      </c>
      <c r="B142" s="6">
        <v>355.06042506448989</v>
      </c>
      <c r="C142" s="6">
        <v>461.62705546984364</v>
      </c>
      <c r="D142" s="6">
        <v>412.22593278479275</v>
      </c>
      <c r="E142" s="6">
        <v>485.71</v>
      </c>
      <c r="F142" s="6">
        <v>358.27</v>
      </c>
      <c r="G142" s="6">
        <f>+I36</f>
        <v>272.64672696419638</v>
      </c>
      <c r="H142" s="23">
        <f>+I37</f>
        <v>323.75531094934018</v>
      </c>
      <c r="I142" s="23">
        <v>363.15</v>
      </c>
      <c r="J142" s="23">
        <v>398.62</v>
      </c>
      <c r="K142" s="23">
        <f>+I40</f>
        <v>421.27080548395196</v>
      </c>
      <c r="L142" s="23">
        <f>+I41</f>
        <v>307.35363293499734</v>
      </c>
      <c r="M142" s="23">
        <f>+I42</f>
        <v>493.14227038593737</v>
      </c>
    </row>
    <row r="143" spans="1:13" x14ac:dyDescent="0.2">
      <c r="A143" s="25" t="s">
        <v>133</v>
      </c>
      <c r="B143" s="6">
        <f>+I43</f>
        <v>537.25699837461354</v>
      </c>
      <c r="C143" s="6">
        <f>+I44</f>
        <v>1035.2310242541382</v>
      </c>
      <c r="D143" s="6">
        <v>428.13</v>
      </c>
      <c r="E143" s="6">
        <v>322.25</v>
      </c>
      <c r="F143" s="6">
        <v>768.47</v>
      </c>
      <c r="G143" s="6">
        <v>495</v>
      </c>
      <c r="H143" s="23">
        <v>296.79000000000002</v>
      </c>
      <c r="I143" s="23">
        <v>268.16000000000003</v>
      </c>
      <c r="J143" s="23">
        <v>627.98</v>
      </c>
      <c r="K143" s="23">
        <v>1121.5899999999999</v>
      </c>
      <c r="L143" s="23">
        <v>387.46</v>
      </c>
      <c r="M143" s="23">
        <v>265.27999999999997</v>
      </c>
    </row>
    <row r="144" spans="1:13" x14ac:dyDescent="0.2">
      <c r="A144" s="25">
        <v>2008</v>
      </c>
      <c r="B144" s="6">
        <v>236.96</v>
      </c>
      <c r="C144" s="6">
        <v>308.18</v>
      </c>
      <c r="D144" s="6">
        <v>230.79</v>
      </c>
      <c r="E144" s="6">
        <v>406.18</v>
      </c>
      <c r="F144" s="6">
        <v>489.35</v>
      </c>
      <c r="G144" s="6">
        <v>3636.81</v>
      </c>
      <c r="H144" s="6">
        <v>7430.16</v>
      </c>
      <c r="I144" s="6">
        <v>12624.07</v>
      </c>
      <c r="J144" s="6">
        <v>0</v>
      </c>
      <c r="K144" s="23">
        <v>1332.71</v>
      </c>
      <c r="L144" s="23">
        <v>421.01</v>
      </c>
      <c r="M144" s="23">
        <v>351.68</v>
      </c>
    </row>
    <row r="145" spans="1:13" x14ac:dyDescent="0.2">
      <c r="A145" s="25">
        <v>2009</v>
      </c>
      <c r="B145" s="6">
        <v>245.04</v>
      </c>
      <c r="C145" s="6">
        <v>374.6940443342117</v>
      </c>
      <c r="D145" s="6">
        <v>505.91</v>
      </c>
      <c r="E145" s="6">
        <v>1018.25</v>
      </c>
      <c r="F145" s="6">
        <v>332.40871570222055</v>
      </c>
      <c r="G145" s="6">
        <v>3018.8089055124378</v>
      </c>
      <c r="H145" s="6">
        <v>609.72652039816865</v>
      </c>
      <c r="I145" s="6">
        <v>2793.64</v>
      </c>
      <c r="J145" s="6">
        <v>635.61</v>
      </c>
      <c r="K145" s="6">
        <v>7559.5</v>
      </c>
      <c r="L145" s="6">
        <v>1920.4167577165697</v>
      </c>
      <c r="M145" s="6">
        <v>1178.2784524285933</v>
      </c>
    </row>
    <row r="146" spans="1:13" x14ac:dyDescent="0.2">
      <c r="A146" s="25">
        <v>2010</v>
      </c>
      <c r="B146" s="6">
        <v>505.54118221696422</v>
      </c>
      <c r="C146" s="6">
        <v>3698.9398682463338</v>
      </c>
      <c r="D146" s="6">
        <v>1877.716089005492</v>
      </c>
      <c r="E146" s="6">
        <v>1327.9653391707</v>
      </c>
      <c r="F146" s="6">
        <v>415.47814431549506</v>
      </c>
      <c r="G146" s="6">
        <v>2580.055063608474</v>
      </c>
      <c r="H146" s="6">
        <v>3329.051951532183</v>
      </c>
      <c r="I146" s="6">
        <v>538.78423755004769</v>
      </c>
      <c r="J146" s="6">
        <v>1147.3080506199669</v>
      </c>
      <c r="K146" s="6">
        <v>871.75506540543381</v>
      </c>
      <c r="L146" s="6">
        <v>2652.4419326027132</v>
      </c>
      <c r="M146" s="6">
        <v>530.59120834509372</v>
      </c>
    </row>
    <row r="147" spans="1:13" x14ac:dyDescent="0.2">
      <c r="A147" s="25">
        <v>2011</v>
      </c>
      <c r="B147" s="6">
        <v>415.45699728948529</v>
      </c>
      <c r="C147" s="6">
        <v>716.25462085308061</v>
      </c>
      <c r="D147" s="6">
        <v>728.63696787537117</v>
      </c>
      <c r="E147" s="6">
        <v>562.04103911126117</v>
      </c>
      <c r="F147" s="6">
        <v>277.5238629691093</v>
      </c>
      <c r="G147" s="6">
        <v>721.21521110238348</v>
      </c>
      <c r="H147" s="6">
        <v>691.85700941003847</v>
      </c>
      <c r="I147" s="6">
        <v>379.11210152281956</v>
      </c>
      <c r="J147" s="6">
        <v>261.06124053359787</v>
      </c>
      <c r="K147" s="6">
        <v>359.11000414473182</v>
      </c>
      <c r="L147" s="6">
        <v>319.53206651758359</v>
      </c>
      <c r="M147" s="6">
        <v>295.00075349203541</v>
      </c>
    </row>
    <row r="148" spans="1:13" x14ac:dyDescent="0.2">
      <c r="A148" s="25">
        <v>2012</v>
      </c>
      <c r="B148" s="6">
        <v>355.88777227047427</v>
      </c>
      <c r="C148" s="6">
        <v>455.87542189399198</v>
      </c>
      <c r="D148" s="6">
        <v>289.89316905712536</v>
      </c>
      <c r="E148" s="6">
        <v>330.09859979895361</v>
      </c>
      <c r="F148" s="6">
        <v>505.99171121897859</v>
      </c>
      <c r="G148" s="6">
        <v>474.7925547794332</v>
      </c>
      <c r="H148" s="6">
        <v>324.53845086379829</v>
      </c>
      <c r="I148" s="6">
        <v>424.60377879540857</v>
      </c>
      <c r="J148" s="6">
        <v>514.46855658869117</v>
      </c>
      <c r="K148" s="6">
        <v>455.24544484473842</v>
      </c>
      <c r="L148" s="6">
        <v>648.41106270598868</v>
      </c>
      <c r="M148" s="6">
        <v>482.66611755160244</v>
      </c>
    </row>
    <row r="149" spans="1:13" x14ac:dyDescent="0.2">
      <c r="A149" s="25">
        <v>2013</v>
      </c>
      <c r="B149" s="6">
        <v>667.45936994048304</v>
      </c>
      <c r="C149" s="6">
        <v>326.66643783450507</v>
      </c>
      <c r="D149" s="6">
        <v>355.84217158859468</v>
      </c>
      <c r="E149" s="6">
        <v>449.27777318592751</v>
      </c>
      <c r="F149" s="6">
        <v>475.26098558461587</v>
      </c>
      <c r="G149" s="6">
        <v>603.75670488351614</v>
      </c>
      <c r="H149" s="6">
        <v>392.39438915334898</v>
      </c>
      <c r="I149" s="6">
        <v>452.41772482002813</v>
      </c>
      <c r="J149" s="6">
        <v>397.81307685546017</v>
      </c>
      <c r="K149" s="6">
        <v>261.78233375334912</v>
      </c>
      <c r="L149" s="6">
        <v>390.15892794445682</v>
      </c>
      <c r="M149" s="6">
        <v>293.64367399977897</v>
      </c>
    </row>
    <row r="150" spans="1:13" x14ac:dyDescent="0.2">
      <c r="A150" s="25">
        <v>2014</v>
      </c>
      <c r="B150" s="6">
        <v>350.25972979114766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">
      <c r="A151" s="1"/>
    </row>
    <row r="152" spans="1:13" x14ac:dyDescent="0.2">
      <c r="A152" s="1" t="s">
        <v>20</v>
      </c>
    </row>
    <row r="153" spans="1:13" x14ac:dyDescent="0.2">
      <c r="A153" s="14" t="s">
        <v>37</v>
      </c>
      <c r="B153" s="1" t="s">
        <v>135</v>
      </c>
      <c r="C153" s="1" t="s">
        <v>136</v>
      </c>
      <c r="D153" s="1" t="s">
        <v>25</v>
      </c>
      <c r="E153" s="1" t="s">
        <v>26</v>
      </c>
      <c r="F153" s="1" t="s">
        <v>27</v>
      </c>
      <c r="G153" s="1" t="s">
        <v>28</v>
      </c>
      <c r="H153" s="1" t="s">
        <v>29</v>
      </c>
      <c r="I153" s="1" t="s">
        <v>137</v>
      </c>
      <c r="J153" s="1" t="s">
        <v>138</v>
      </c>
      <c r="K153" s="1" t="s">
        <v>139</v>
      </c>
      <c r="L153" s="1" t="s">
        <v>140</v>
      </c>
      <c r="M153" s="1" t="s">
        <v>141</v>
      </c>
    </row>
    <row r="154" spans="1:13" hidden="1" x14ac:dyDescent="0.2">
      <c r="A154" s="25" t="s">
        <v>35</v>
      </c>
      <c r="B154" s="19">
        <v>1209755.95</v>
      </c>
      <c r="C154" s="19">
        <v>4170405.46</v>
      </c>
      <c r="D154" s="19">
        <v>2773809.65</v>
      </c>
      <c r="E154" s="19">
        <v>686310.01</v>
      </c>
      <c r="F154" s="19">
        <v>3741030.81</v>
      </c>
      <c r="G154" s="19">
        <v>1942833.52</v>
      </c>
      <c r="H154" s="19">
        <v>2044652.36</v>
      </c>
      <c r="I154" s="19">
        <v>1989653.49</v>
      </c>
      <c r="J154" s="19">
        <v>3193258.69</v>
      </c>
      <c r="K154" s="19">
        <v>8518107.5899999999</v>
      </c>
      <c r="L154" s="19">
        <v>1842154.71</v>
      </c>
      <c r="M154" s="19">
        <v>952899.45</v>
      </c>
    </row>
    <row r="155" spans="1:13" x14ac:dyDescent="0.2">
      <c r="A155" s="25" t="s">
        <v>36</v>
      </c>
      <c r="B155" s="21">
        <v>1118950.28</v>
      </c>
      <c r="C155" s="21">
        <f>5701671.68</f>
        <v>5701671.6799999997</v>
      </c>
      <c r="D155" s="21">
        <v>2990636</v>
      </c>
      <c r="E155" s="21">
        <v>3480941.06</v>
      </c>
      <c r="F155" s="21">
        <v>5311157.78</v>
      </c>
      <c r="G155" s="21">
        <v>2703889.29</v>
      </c>
      <c r="H155" s="21">
        <v>4650705.09</v>
      </c>
      <c r="I155" s="21">
        <v>1836091.87</v>
      </c>
      <c r="J155" s="21">
        <v>5604577.6299999999</v>
      </c>
      <c r="K155" s="21">
        <v>1324037.01</v>
      </c>
      <c r="L155" s="21">
        <v>1612996.95</v>
      </c>
      <c r="M155" s="53">
        <v>4024433.63</v>
      </c>
    </row>
    <row r="156" spans="1:13" x14ac:dyDescent="0.2">
      <c r="A156" s="25" t="s">
        <v>103</v>
      </c>
      <c r="B156" s="53">
        <v>1537320.39</v>
      </c>
      <c r="C156" s="53">
        <v>2259041.2400000002</v>
      </c>
      <c r="D156" s="53">
        <v>4813881.28</v>
      </c>
      <c r="E156" s="21">
        <v>3141523.23</v>
      </c>
      <c r="F156" s="21">
        <v>6025369.9500000002</v>
      </c>
      <c r="G156" s="23">
        <f>+H36</f>
        <v>890923.62</v>
      </c>
      <c r="H156" s="23">
        <f>+H37</f>
        <v>1590293.21</v>
      </c>
      <c r="I156" s="23">
        <v>4274006.8099999996</v>
      </c>
      <c r="J156" s="23">
        <v>2004961.5</v>
      </c>
      <c r="K156" s="23">
        <f>+H40</f>
        <v>1846724.83</v>
      </c>
      <c r="L156" s="23">
        <f>+H41</f>
        <v>5058312.37</v>
      </c>
      <c r="M156" s="23">
        <f>+H42</f>
        <v>2214236.41</v>
      </c>
    </row>
    <row r="157" spans="1:13" x14ac:dyDescent="0.2">
      <c r="A157" s="25" t="s">
        <v>133</v>
      </c>
      <c r="B157" s="23">
        <f>+H43</f>
        <v>4569069.37</v>
      </c>
      <c r="C157" s="23">
        <f>+H44</f>
        <v>11078923.369999999</v>
      </c>
      <c r="D157" s="53">
        <v>2567201.33</v>
      </c>
      <c r="E157" s="21">
        <v>3250525.86</v>
      </c>
      <c r="F157" s="21">
        <v>4844311.6399999997</v>
      </c>
      <c r="G157" s="21">
        <v>4008594.4</v>
      </c>
      <c r="H157" s="21">
        <v>2529957.38</v>
      </c>
      <c r="I157" s="23">
        <v>2892575.29</v>
      </c>
      <c r="J157" s="23">
        <v>1936243.01</v>
      </c>
      <c r="K157" s="23">
        <v>6035465.6900000004</v>
      </c>
      <c r="L157" s="23">
        <v>1171854.94</v>
      </c>
      <c r="M157" s="23">
        <v>2413328.16</v>
      </c>
    </row>
    <row r="158" spans="1:13" x14ac:dyDescent="0.2">
      <c r="A158" s="4">
        <v>2008</v>
      </c>
      <c r="B158" s="23">
        <f>+H55</f>
        <v>1304223.48</v>
      </c>
      <c r="C158" s="23">
        <f>H56</f>
        <v>433826.75</v>
      </c>
      <c r="D158" s="23">
        <f>H57</f>
        <v>3959010.21</v>
      </c>
      <c r="E158" s="53">
        <v>1409967.24</v>
      </c>
      <c r="F158" s="53">
        <v>2287897.7799999998</v>
      </c>
      <c r="G158" s="53">
        <v>35829909.810000002</v>
      </c>
      <c r="H158" s="21">
        <v>48806966.780000001</v>
      </c>
      <c r="I158" s="23">
        <v>93831700.030000001</v>
      </c>
      <c r="J158" s="23">
        <v>0</v>
      </c>
      <c r="K158" s="23">
        <v>43559940.380000003</v>
      </c>
      <c r="L158" s="53">
        <v>3757649.9199999999</v>
      </c>
      <c r="M158" s="53">
        <v>1501254.23</v>
      </c>
    </row>
    <row r="159" spans="1:13" x14ac:dyDescent="0.2">
      <c r="A159" s="4">
        <v>2009</v>
      </c>
      <c r="B159" s="53">
        <v>880837.75</v>
      </c>
      <c r="C159" s="6">
        <v>604287.81999999995</v>
      </c>
      <c r="D159" s="6">
        <v>1356772.99</v>
      </c>
      <c r="E159" s="53">
        <v>773943.34</v>
      </c>
      <c r="F159" s="53">
        <v>3758375.82</v>
      </c>
      <c r="G159" s="53">
        <v>1441487.29</v>
      </c>
      <c r="H159" s="53">
        <v>3236428.98</v>
      </c>
      <c r="I159" s="53">
        <v>7324454.3799999999</v>
      </c>
      <c r="J159" s="53">
        <v>29932</v>
      </c>
      <c r="K159" s="53">
        <v>12131040.07</v>
      </c>
      <c r="L159" s="6">
        <v>2654065.89</v>
      </c>
      <c r="M159" s="6">
        <v>9445466.5500000007</v>
      </c>
    </row>
    <row r="160" spans="1:13" x14ac:dyDescent="0.2">
      <c r="A160" s="4">
        <v>2010</v>
      </c>
      <c r="B160" s="6">
        <v>4099665.49</v>
      </c>
      <c r="C160" s="6">
        <v>6303884.9800000004</v>
      </c>
      <c r="D160" s="6">
        <v>4826740.5599999996</v>
      </c>
      <c r="E160" s="6">
        <v>3471860.47</v>
      </c>
      <c r="F160" s="6">
        <v>1820157.4</v>
      </c>
      <c r="G160">
        <v>6072056.3899999997</v>
      </c>
      <c r="H160">
        <v>4596455.32</v>
      </c>
      <c r="I160">
        <v>3716759.96</v>
      </c>
      <c r="J160" s="53">
        <v>1121923.8600000001</v>
      </c>
      <c r="K160" s="53">
        <v>2705881.52</v>
      </c>
      <c r="L160" s="53">
        <v>6592803.5700000003</v>
      </c>
      <c r="M160" s="6">
        <v>2864918.74</v>
      </c>
    </row>
    <row r="161" spans="1:13" x14ac:dyDescent="0.2">
      <c r="A161" s="4">
        <v>2011</v>
      </c>
      <c r="B161" s="53">
        <v>2216371.6800000002</v>
      </c>
      <c r="C161" s="53">
        <v>604518.9</v>
      </c>
      <c r="D161" s="53">
        <v>11572567.17</v>
      </c>
      <c r="E161">
        <v>2332301.7000000002</v>
      </c>
      <c r="F161">
        <v>2774369.98</v>
      </c>
      <c r="G161">
        <v>2446928.15</v>
      </c>
      <c r="H161">
        <v>4237220.83</v>
      </c>
      <c r="I161">
        <v>667147.06999999995</v>
      </c>
      <c r="J161">
        <v>2978732.25</v>
      </c>
      <c r="K161">
        <v>2715376.54</v>
      </c>
      <c r="L161">
        <v>1391869.22</v>
      </c>
      <c r="M161">
        <v>4625707.6900000004</v>
      </c>
    </row>
    <row r="162" spans="1:13" x14ac:dyDescent="0.2">
      <c r="A162" s="4">
        <v>2012</v>
      </c>
      <c r="B162" s="6">
        <v>2034845.28</v>
      </c>
      <c r="C162" s="6">
        <v>3360494.79</v>
      </c>
      <c r="D162" s="6">
        <v>1015037.74</v>
      </c>
      <c r="E162">
        <v>834086.54</v>
      </c>
      <c r="F162">
        <v>7401140.7599999998</v>
      </c>
      <c r="G162">
        <v>2940680.39</v>
      </c>
      <c r="H162">
        <v>498136.34</v>
      </c>
      <c r="I162">
        <v>4907849.4400000004</v>
      </c>
      <c r="J162">
        <v>337567</v>
      </c>
      <c r="K162">
        <v>1360942.6</v>
      </c>
      <c r="L162">
        <v>1821788.69</v>
      </c>
      <c r="M162">
        <v>1963075.5</v>
      </c>
    </row>
    <row r="163" spans="1:13" x14ac:dyDescent="0.2">
      <c r="A163" s="4">
        <v>2013</v>
      </c>
      <c r="B163" s="6">
        <v>1170803.83</v>
      </c>
      <c r="C163" s="6">
        <v>756594.75</v>
      </c>
      <c r="D163" s="6">
        <v>279549.61</v>
      </c>
      <c r="E163" s="53">
        <v>2011205.43</v>
      </c>
      <c r="F163" s="53">
        <v>592552.06999999995</v>
      </c>
      <c r="G163" s="53">
        <v>2626342.27</v>
      </c>
      <c r="H163">
        <v>700580.55</v>
      </c>
      <c r="I163">
        <v>1124182.04</v>
      </c>
      <c r="J163">
        <v>2715392.5</v>
      </c>
      <c r="K163">
        <v>4021116.7</v>
      </c>
      <c r="L163">
        <v>2690297.58</v>
      </c>
      <c r="M163">
        <v>770570.92</v>
      </c>
    </row>
    <row r="164" spans="1:13" x14ac:dyDescent="0.2">
      <c r="A164" s="4">
        <v>2014</v>
      </c>
      <c r="B164" s="53">
        <v>816900.26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FF0000"/>
    <pageSetUpPr fitToPage="1"/>
  </sheetPr>
  <dimension ref="A3:Z398"/>
  <sheetViews>
    <sheetView topLeftCell="A220" workbookViewId="0">
      <selection activeCell="G238" sqref="G238:G271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41183</v>
      </c>
      <c r="B5" s="6">
        <v>31946999.789999999</v>
      </c>
      <c r="C5" s="6">
        <v>12258625.529999999</v>
      </c>
      <c r="D5" s="6">
        <v>1927522.85</v>
      </c>
    </row>
    <row r="6" spans="1:5" x14ac:dyDescent="0.2">
      <c r="A6" s="1">
        <v>41214</v>
      </c>
      <c r="B6" s="6">
        <v>31185050.199999999</v>
      </c>
      <c r="C6" s="6">
        <v>13603713.74</v>
      </c>
      <c r="D6" s="6">
        <v>2283221.9500000002</v>
      </c>
    </row>
    <row r="7" spans="1:5" x14ac:dyDescent="0.2">
      <c r="A7" s="1">
        <v>41244</v>
      </c>
      <c r="B7" s="6">
        <v>33495604.399999999</v>
      </c>
      <c r="C7" s="6">
        <v>14030759.779999999</v>
      </c>
      <c r="D7" s="6">
        <v>2516529.23</v>
      </c>
    </row>
    <row r="8" spans="1:5" x14ac:dyDescent="0.2">
      <c r="A8" s="1">
        <v>41275</v>
      </c>
      <c r="B8" s="6">
        <v>34410183.609999999</v>
      </c>
      <c r="C8" s="6">
        <v>12696480.949999999</v>
      </c>
      <c r="D8" s="6">
        <v>2333649.0099999998</v>
      </c>
    </row>
    <row r="9" spans="1:5" x14ac:dyDescent="0.2">
      <c r="A9" s="1">
        <v>41306</v>
      </c>
      <c r="B9" s="6">
        <v>30550396.600000001</v>
      </c>
      <c r="C9" s="6">
        <v>11226621.67</v>
      </c>
      <c r="D9" s="6">
        <v>2288889.54</v>
      </c>
    </row>
    <row r="10" spans="1:5" x14ac:dyDescent="0.2">
      <c r="A10" s="1">
        <v>41334</v>
      </c>
      <c r="B10" s="6">
        <v>33789113.759999998</v>
      </c>
      <c r="C10" s="6">
        <v>13917043.67</v>
      </c>
      <c r="D10" s="6">
        <v>2128224.59</v>
      </c>
    </row>
    <row r="11" spans="1:5" x14ac:dyDescent="0.2">
      <c r="A11" s="1">
        <v>41365</v>
      </c>
      <c r="B11" s="6">
        <v>31852567.530000001</v>
      </c>
      <c r="C11" s="6">
        <v>14061887.27</v>
      </c>
      <c r="D11" s="6">
        <v>2156531.35</v>
      </c>
    </row>
    <row r="12" spans="1:5" x14ac:dyDescent="0.2">
      <c r="A12" s="1">
        <v>41395</v>
      </c>
      <c r="B12" s="6">
        <v>32346737.34</v>
      </c>
      <c r="C12" s="6">
        <v>16194247.460000001</v>
      </c>
      <c r="D12" s="6">
        <v>2360259.41</v>
      </c>
    </row>
    <row r="13" spans="1:5" x14ac:dyDescent="0.2">
      <c r="A13" s="1">
        <v>41426</v>
      </c>
      <c r="B13" s="6">
        <v>30618882.579999998</v>
      </c>
      <c r="C13" s="6">
        <v>14059339.449999999</v>
      </c>
      <c r="D13" s="6">
        <v>2041932.5</v>
      </c>
    </row>
    <row r="14" spans="1:5" x14ac:dyDescent="0.2">
      <c r="A14" s="1">
        <v>41456</v>
      </c>
      <c r="B14" s="6">
        <v>33826943.140000001</v>
      </c>
      <c r="C14" s="6">
        <v>13092994.630000001</v>
      </c>
      <c r="D14" s="6">
        <v>2133610.4</v>
      </c>
    </row>
    <row r="15" spans="1:5" x14ac:dyDescent="0.2">
      <c r="A15" s="1">
        <v>41487</v>
      </c>
      <c r="B15" s="6">
        <v>34746835.850000001</v>
      </c>
      <c r="C15" s="6">
        <v>12089688</v>
      </c>
      <c r="D15" s="6">
        <v>2228472.11</v>
      </c>
    </row>
    <row r="16" spans="1:5" x14ac:dyDescent="0.2">
      <c r="A16" s="1">
        <v>41518</v>
      </c>
      <c r="B16" s="6">
        <v>32533173.969999999</v>
      </c>
      <c r="C16" s="6">
        <v>12852260.01</v>
      </c>
      <c r="D16" s="6">
        <v>2481788.11</v>
      </c>
    </row>
    <row r="17" spans="1:26" x14ac:dyDescent="0.2">
      <c r="A17" s="1">
        <v>41548</v>
      </c>
      <c r="B17" s="6">
        <v>32883523.440000001</v>
      </c>
      <c r="C17" s="6">
        <v>11725778.66</v>
      </c>
      <c r="D17" s="6">
        <v>2623646.5099999998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424186012.20999998</v>
      </c>
      <c r="C19" s="6">
        <f>SUM(C5:C18)</f>
        <v>171809440.81999999</v>
      </c>
      <c r="D19" s="81">
        <f>SUM(D5:D18)</f>
        <v>29504277.559999995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23579879.800000001</v>
      </c>
      <c r="O37">
        <v>24985888.27</v>
      </c>
      <c r="P37">
        <v>33710210.130000003</v>
      </c>
      <c r="Q37">
        <v>34290439.859999999</v>
      </c>
      <c r="R37">
        <v>33786693.700000003</v>
      </c>
      <c r="S37">
        <v>30508375.460000001</v>
      </c>
      <c r="T37">
        <v>31831242.66</v>
      </c>
      <c r="U37">
        <v>31376263.640000001</v>
      </c>
      <c r="V37">
        <v>28539354.920000002</v>
      </c>
      <c r="W37">
        <v>35047232.280000001</v>
      </c>
      <c r="X37">
        <v>36202481.359999999</v>
      </c>
      <c r="Y37">
        <v>35600415.399999999</v>
      </c>
      <c r="Z37" s="28">
        <f t="shared" si="0"/>
        <v>379458477.48000002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34009279.210000001</v>
      </c>
      <c r="O38">
        <v>30050447.93</v>
      </c>
      <c r="P38">
        <v>36258567.100000001</v>
      </c>
      <c r="Q38">
        <v>35916618.899999999</v>
      </c>
      <c r="R38">
        <v>34160372.420000002</v>
      </c>
      <c r="S38">
        <v>27526669.68</v>
      </c>
      <c r="T38">
        <v>30611839.789999999</v>
      </c>
      <c r="U38">
        <v>27483989.489999998</v>
      </c>
      <c r="V38">
        <v>24680759.5</v>
      </c>
      <c r="W38">
        <v>31946999.789999999</v>
      </c>
      <c r="X38">
        <v>31185050.199999999</v>
      </c>
      <c r="Y38">
        <v>33495604.399999999</v>
      </c>
      <c r="Z38" s="28">
        <f>SUM(N38:Y38)</f>
        <v>377326198.40999997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34410183.609999999</v>
      </c>
      <c r="O39">
        <v>30550396.600000001</v>
      </c>
      <c r="P39">
        <v>33789113.759999998</v>
      </c>
      <c r="Q39">
        <v>31852567.530000001</v>
      </c>
      <c r="R39">
        <v>32346737.34</v>
      </c>
      <c r="S39">
        <v>30618882.579999998</v>
      </c>
      <c r="T39">
        <v>33826943.140000001</v>
      </c>
      <c r="U39">
        <v>34746835.850000001</v>
      </c>
      <c r="V39">
        <v>32533173.969999999</v>
      </c>
      <c r="W39">
        <v>32883523.440000001</v>
      </c>
      <c r="Z39" s="28">
        <f>SUM(N39:Y39)</f>
        <v>327558357.81999999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 t="s">
        <v>86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N43" s="9" t="s">
        <v>23</v>
      </c>
      <c r="O43" s="9" t="s">
        <v>24</v>
      </c>
      <c r="P43" s="9" t="s">
        <v>25</v>
      </c>
      <c r="Q43" s="9" t="s">
        <v>26</v>
      </c>
      <c r="R43" s="9" t="s">
        <v>27</v>
      </c>
      <c r="S43" s="9" t="s">
        <v>28</v>
      </c>
      <c r="T43" s="9" t="s">
        <v>29</v>
      </c>
      <c r="U43" s="9" t="s">
        <v>30</v>
      </c>
      <c r="V43" s="9" t="s">
        <v>31</v>
      </c>
      <c r="W43" s="9" t="s">
        <v>32</v>
      </c>
      <c r="X43" s="9" t="s">
        <v>33</v>
      </c>
      <c r="Y43" s="9" t="s">
        <v>34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2004</v>
      </c>
      <c r="N44">
        <v>439528.96090617601</v>
      </c>
      <c r="O44">
        <v>352554.18074302399</v>
      </c>
      <c r="P44">
        <v>388250.30564981903</v>
      </c>
      <c r="Q44">
        <v>371664.94968947303</v>
      </c>
      <c r="R44">
        <v>376944.419134308</v>
      </c>
      <c r="S44">
        <v>364373.39083432802</v>
      </c>
      <c r="T44">
        <v>373376.36701310403</v>
      </c>
      <c r="U44">
        <v>374957.04543857201</v>
      </c>
      <c r="V44">
        <v>252648.34940940799</v>
      </c>
      <c r="W44">
        <v>294836.08750282298</v>
      </c>
      <c r="X44">
        <v>306161.90200133098</v>
      </c>
      <c r="Y44">
        <v>325615.34984864801</v>
      </c>
      <c r="Z44" s="28">
        <f t="shared" ref="Z44:Z51" si="1">SUM(N44:Y44)</f>
        <v>4220911.3081710143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2005</v>
      </c>
      <c r="N45">
        <v>346534.81699999399</v>
      </c>
      <c r="O45">
        <v>319401.76471379801</v>
      </c>
      <c r="P45">
        <v>326574.195420017</v>
      </c>
      <c r="Q45">
        <v>404282.72753221501</v>
      </c>
      <c r="R45">
        <v>376916.31102423603</v>
      </c>
      <c r="S45">
        <v>358886.38515602902</v>
      </c>
      <c r="T45">
        <v>319254.63716400898</v>
      </c>
      <c r="U45">
        <v>315616.43991115497</v>
      </c>
      <c r="V45">
        <v>78702.698250476999</v>
      </c>
      <c r="W45">
        <v>114538.450766073</v>
      </c>
      <c r="X45">
        <v>180921.896908191</v>
      </c>
      <c r="Y45">
        <v>197290.87605285901</v>
      </c>
      <c r="Z45" s="28">
        <f t="shared" si="1"/>
        <v>3338921.1998990532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2006</v>
      </c>
      <c r="N46">
        <v>230553.141174936</v>
      </c>
      <c r="O46">
        <v>221290.45905745699</v>
      </c>
      <c r="P46">
        <v>249233.35198095901</v>
      </c>
      <c r="Q46">
        <v>283338.50460554601</v>
      </c>
      <c r="R46">
        <v>275598.75576610601</v>
      </c>
      <c r="S46">
        <v>300558.28335014498</v>
      </c>
      <c r="T46">
        <v>317273.171989795</v>
      </c>
      <c r="U46">
        <v>336148.30097036698</v>
      </c>
      <c r="V46">
        <v>309714.79657643603</v>
      </c>
      <c r="W46">
        <v>358167.34685092402</v>
      </c>
      <c r="X46">
        <v>348876.45929372002</v>
      </c>
      <c r="Y46">
        <v>372942.69787241297</v>
      </c>
      <c r="Z46" s="28">
        <f t="shared" si="1"/>
        <v>3603695.269488804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2007</v>
      </c>
      <c r="N47">
        <v>369686.73914022697</v>
      </c>
      <c r="O47">
        <v>334445.28206181398</v>
      </c>
      <c r="P47">
        <v>381894.43356020103</v>
      </c>
      <c r="Q47">
        <v>380620.56595321902</v>
      </c>
      <c r="R47">
        <v>394922.13871444901</v>
      </c>
      <c r="S47">
        <v>386951.94095416297</v>
      </c>
      <c r="T47">
        <v>384343.36551910499</v>
      </c>
      <c r="U47">
        <v>372200.984394125</v>
      </c>
      <c r="V47">
        <v>369099.63612368802</v>
      </c>
      <c r="W47">
        <v>390100.07048634702</v>
      </c>
      <c r="X47">
        <v>381339.32242040703</v>
      </c>
      <c r="Y47">
        <v>404072.87381251203</v>
      </c>
      <c r="Z47" s="28">
        <f t="shared" si="1"/>
        <v>4549677.3531402573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2008</v>
      </c>
      <c r="N48">
        <v>361179.55744089198</v>
      </c>
      <c r="O48">
        <v>362298.87173431797</v>
      </c>
      <c r="P48">
        <v>444589.56284687901</v>
      </c>
      <c r="Q48">
        <v>390368.81310596003</v>
      </c>
      <c r="R48">
        <v>411263.34889933502</v>
      </c>
      <c r="S48">
        <v>386821.99641245499</v>
      </c>
      <c r="T48">
        <v>432048.85404347599</v>
      </c>
      <c r="U48">
        <v>391784.92503290501</v>
      </c>
      <c r="V48">
        <v>135416.92299500699</v>
      </c>
      <c r="W48">
        <v>295684.92898270499</v>
      </c>
      <c r="X48">
        <v>331775.50332623802</v>
      </c>
      <c r="Y48">
        <v>358333.34032828198</v>
      </c>
      <c r="Z48" s="28">
        <f t="shared" si="1"/>
        <v>4301566.6251484519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2009</v>
      </c>
      <c r="N49">
        <v>335999.291883467</v>
      </c>
      <c r="O49">
        <v>298096.22741041501</v>
      </c>
      <c r="P49">
        <v>343406.40416385798</v>
      </c>
      <c r="Q49">
        <v>340943.81547277299</v>
      </c>
      <c r="R49">
        <v>346131.21165936498</v>
      </c>
      <c r="S49">
        <v>338470.93483570497</v>
      </c>
      <c r="T49">
        <v>337663.90513253299</v>
      </c>
      <c r="U49">
        <v>337300.82635378197</v>
      </c>
      <c r="V49">
        <v>347860.55052387301</v>
      </c>
      <c r="W49">
        <v>368418.32545770798</v>
      </c>
      <c r="X49">
        <v>319930.81494935398</v>
      </c>
      <c r="Y49">
        <v>380201.65609252697</v>
      </c>
      <c r="Z49" s="28">
        <f t="shared" si="1"/>
        <v>4094423.9639353598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2010</v>
      </c>
      <c r="N50">
        <v>306331.07212858298</v>
      </c>
      <c r="O50">
        <v>305578.47640770703</v>
      </c>
      <c r="P50">
        <v>325698.63092944497</v>
      </c>
      <c r="Q50">
        <v>328811.54585523298</v>
      </c>
      <c r="R50">
        <v>324519.78591738798</v>
      </c>
      <c r="S50">
        <v>315482.03310204699</v>
      </c>
      <c r="T50">
        <v>328812.15654130699</v>
      </c>
      <c r="U50">
        <v>367858.64456785901</v>
      </c>
      <c r="V50">
        <v>327870.716555472</v>
      </c>
      <c r="W50">
        <v>347353.03464627999</v>
      </c>
      <c r="X50">
        <v>307710.34779658902</v>
      </c>
      <c r="Y50">
        <v>326418.77197902102</v>
      </c>
      <c r="Z50" s="28">
        <f t="shared" si="1"/>
        <v>3912445.2164269309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2011</v>
      </c>
      <c r="N51">
        <v>289946.070892338</v>
      </c>
      <c r="O51">
        <v>300199.03350897902</v>
      </c>
      <c r="P51">
        <v>337433.21388729801</v>
      </c>
      <c r="Q51">
        <v>318456.11839741201</v>
      </c>
      <c r="R51">
        <v>329984.22514152603</v>
      </c>
      <c r="S51">
        <v>313050.04068801401</v>
      </c>
      <c r="T51">
        <v>317178.58128436701</v>
      </c>
      <c r="U51">
        <v>343809.26084432</v>
      </c>
      <c r="V51">
        <v>297405.38796242402</v>
      </c>
      <c r="W51">
        <v>346511.50530667999</v>
      </c>
      <c r="X51">
        <v>339052.31342214899</v>
      </c>
      <c r="Y51">
        <v>350825.72089097602</v>
      </c>
      <c r="Z51" s="28">
        <f t="shared" si="1"/>
        <v>3883851.4722264833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2012</v>
      </c>
      <c r="N52">
        <v>349624.396729314</v>
      </c>
      <c r="O52">
        <v>303182.17748911702</v>
      </c>
      <c r="P52">
        <v>331384.81302065297</v>
      </c>
      <c r="Q52">
        <v>328697.70892340201</v>
      </c>
      <c r="R52">
        <v>338395.82338705601</v>
      </c>
      <c r="S52">
        <v>323096.99775019701</v>
      </c>
      <c r="T52">
        <v>348551.23074863799</v>
      </c>
      <c r="U52">
        <v>290765.95807075599</v>
      </c>
      <c r="V52">
        <v>251848.39009169699</v>
      </c>
      <c r="W52">
        <v>342734.77700220101</v>
      </c>
      <c r="X52">
        <v>334125.61669062998</v>
      </c>
      <c r="Y52">
        <v>351662.66649610002</v>
      </c>
      <c r="Z52" s="28">
        <f>SUM(N52:Y52)</f>
        <v>3894070.5563997612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2013</v>
      </c>
      <c r="N53">
        <v>343482.64243372303</v>
      </c>
      <c r="O53">
        <v>309688.016209453</v>
      </c>
      <c r="P53">
        <v>342677.950000129</v>
      </c>
      <c r="Q53">
        <v>323455.65987672698</v>
      </c>
      <c r="R53">
        <v>340702.26659945701</v>
      </c>
      <c r="S53">
        <v>332864.68310491397</v>
      </c>
      <c r="T53">
        <v>323311.18606508902</v>
      </c>
      <c r="U53">
        <v>354775.68192380801</v>
      </c>
      <c r="V53">
        <v>335358.26849079301</v>
      </c>
      <c r="W53">
        <v>395110.679975771</v>
      </c>
      <c r="Z53" s="28">
        <f>SUM(N53:Y53)</f>
        <v>3401427.0346798641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577457.91</v>
      </c>
      <c r="C114">
        <v>23002421.890000001</v>
      </c>
      <c r="D114">
        <v>23579879.800000001</v>
      </c>
      <c r="E114">
        <v>23594204.6564238</v>
      </c>
      <c r="F114">
        <v>10</v>
      </c>
      <c r="G114">
        <v>289946.070892338</v>
      </c>
      <c r="H114">
        <v>90.887450375708198</v>
      </c>
      <c r="I114">
        <v>2758254.4734350601</v>
      </c>
      <c r="J114">
        <v>0</v>
      </c>
    </row>
    <row r="115" spans="1:10" x14ac:dyDescent="0.2">
      <c r="A115" s="1">
        <v>40575</v>
      </c>
      <c r="B115">
        <v>391118.51</v>
      </c>
      <c r="C115">
        <v>24594769.760000002</v>
      </c>
      <c r="D115">
        <v>24985888.27</v>
      </c>
      <c r="E115">
        <v>24728721.1253311</v>
      </c>
      <c r="F115">
        <v>10</v>
      </c>
      <c r="G115">
        <v>300199.03350897902</v>
      </c>
      <c r="H115">
        <v>92.378084791693894</v>
      </c>
      <c r="I115">
        <v>3003090.6465458502</v>
      </c>
      <c r="J115">
        <v>0</v>
      </c>
    </row>
    <row r="116" spans="1:10" x14ac:dyDescent="0.2">
      <c r="A116" s="1">
        <v>40603</v>
      </c>
      <c r="B116">
        <v>580545.18000000005</v>
      </c>
      <c r="C116">
        <v>33129664.949999999</v>
      </c>
      <c r="D116">
        <v>33710210.130000003</v>
      </c>
      <c r="E116">
        <v>33746793.0156129</v>
      </c>
      <c r="F116">
        <v>10</v>
      </c>
      <c r="G116">
        <v>337433.21388729801</v>
      </c>
      <c r="H116">
        <v>111.969684329972</v>
      </c>
      <c r="I116">
        <v>4035497.4257957698</v>
      </c>
      <c r="J116">
        <v>0</v>
      </c>
    </row>
    <row r="117" spans="1:10" x14ac:dyDescent="0.2">
      <c r="A117" s="1">
        <v>40634</v>
      </c>
      <c r="B117">
        <v>730077.95</v>
      </c>
      <c r="C117">
        <v>33560361.909999996</v>
      </c>
      <c r="D117">
        <v>34290439.859999999</v>
      </c>
      <c r="E117">
        <v>33779190.698185503</v>
      </c>
      <c r="F117">
        <v>10</v>
      </c>
      <c r="G117">
        <v>318456.11839741201</v>
      </c>
      <c r="H117">
        <v>119.02813389214</v>
      </c>
      <c r="I117">
        <v>4126046.8011930902</v>
      </c>
      <c r="J117">
        <v>0</v>
      </c>
    </row>
    <row r="118" spans="1:10" x14ac:dyDescent="0.2">
      <c r="A118" s="1">
        <v>40664</v>
      </c>
      <c r="B118">
        <v>519091.19</v>
      </c>
      <c r="C118">
        <v>33267602.510000002</v>
      </c>
      <c r="D118">
        <v>33786693.700000003</v>
      </c>
      <c r="E118">
        <v>33786924.1496488</v>
      </c>
      <c r="F118">
        <v>10</v>
      </c>
      <c r="G118">
        <v>329984.22514152603</v>
      </c>
      <c r="H118">
        <v>114.439853099392</v>
      </c>
      <c r="I118">
        <v>3976422.1006640899</v>
      </c>
      <c r="J118">
        <v>0</v>
      </c>
    </row>
    <row r="119" spans="1:10" x14ac:dyDescent="0.2">
      <c r="A119" s="1">
        <v>40695</v>
      </c>
      <c r="B119">
        <v>492133.18</v>
      </c>
      <c r="C119">
        <v>30016242.280000001</v>
      </c>
      <c r="D119">
        <v>30508375.460000001</v>
      </c>
      <c r="E119">
        <v>30511549.166185301</v>
      </c>
      <c r="F119">
        <v>10</v>
      </c>
      <c r="G119">
        <v>313050.04068801401</v>
      </c>
      <c r="H119">
        <v>108.965328117095</v>
      </c>
      <c r="I119">
        <v>3600051.2344541098</v>
      </c>
      <c r="J119">
        <v>0</v>
      </c>
    </row>
    <row r="120" spans="1:10" x14ac:dyDescent="0.2">
      <c r="A120" s="1">
        <v>40725</v>
      </c>
      <c r="B120">
        <v>640386.16</v>
      </c>
      <c r="C120">
        <v>31190856.5</v>
      </c>
      <c r="D120">
        <v>31831242.66</v>
      </c>
      <c r="E120">
        <v>31537316.128900301</v>
      </c>
      <c r="F120">
        <v>10</v>
      </c>
      <c r="G120">
        <v>317178.58128436701</v>
      </c>
      <c r="H120">
        <v>109.42221170652699</v>
      </c>
      <c r="I120">
        <v>3169065.7411738299</v>
      </c>
      <c r="J120">
        <v>0</v>
      </c>
    </row>
    <row r="121" spans="1:10" x14ac:dyDescent="0.2">
      <c r="A121" s="1">
        <v>40756</v>
      </c>
      <c r="B121">
        <v>379280.31</v>
      </c>
      <c r="C121">
        <v>30996983.329999998</v>
      </c>
      <c r="D121">
        <v>31376263.640000001</v>
      </c>
      <c r="E121">
        <v>31375568.0409168</v>
      </c>
      <c r="F121">
        <v>10</v>
      </c>
      <c r="G121">
        <v>343809.26084432</v>
      </c>
      <c r="H121">
        <v>102.27159935421901</v>
      </c>
      <c r="I121">
        <v>3786354.9384237998</v>
      </c>
      <c r="J121">
        <v>0</v>
      </c>
    </row>
    <row r="122" spans="1:10" x14ac:dyDescent="0.2">
      <c r="A122" s="1">
        <v>40787</v>
      </c>
      <c r="B122">
        <v>396872.47</v>
      </c>
      <c r="C122">
        <v>28142482.449999999</v>
      </c>
      <c r="D122">
        <v>28539354.920000002</v>
      </c>
      <c r="E122">
        <v>28514574.411816899</v>
      </c>
      <c r="F122">
        <v>10</v>
      </c>
      <c r="G122">
        <v>297405.38796242402</v>
      </c>
      <c r="H122">
        <v>106.99241143167301</v>
      </c>
      <c r="I122">
        <v>3305545.2190552098</v>
      </c>
      <c r="J122">
        <v>0</v>
      </c>
    </row>
    <row r="123" spans="1:10" x14ac:dyDescent="0.2">
      <c r="A123" s="1">
        <v>40817</v>
      </c>
      <c r="B123">
        <v>489146.23</v>
      </c>
      <c r="C123">
        <v>34558086.049999997</v>
      </c>
      <c r="D123">
        <v>35047232.280000001</v>
      </c>
      <c r="E123">
        <v>35043759.724517599</v>
      </c>
      <c r="F123">
        <v>10</v>
      </c>
      <c r="G123">
        <v>346511.50530667999</v>
      </c>
      <c r="H123">
        <v>113.07100186055401</v>
      </c>
      <c r="I123">
        <v>4136643.3367175101</v>
      </c>
      <c r="J123">
        <v>0</v>
      </c>
    </row>
    <row r="124" spans="1:10" x14ac:dyDescent="0.2">
      <c r="A124" s="1">
        <v>40848</v>
      </c>
      <c r="B124">
        <v>552593.59</v>
      </c>
      <c r="C124">
        <v>35649887.770000003</v>
      </c>
      <c r="D124">
        <v>36202481.359999999</v>
      </c>
      <c r="E124">
        <v>37733574.1155288</v>
      </c>
      <c r="F124">
        <v>10</v>
      </c>
      <c r="G124">
        <v>339052.31342214899</v>
      </c>
      <c r="H124">
        <v>123.846269366219</v>
      </c>
      <c r="I124">
        <v>4256790.0217904896</v>
      </c>
      <c r="J124">
        <v>0</v>
      </c>
    </row>
    <row r="125" spans="1:10" x14ac:dyDescent="0.2">
      <c r="A125" s="1">
        <v>40878</v>
      </c>
      <c r="B125">
        <v>582924.26</v>
      </c>
      <c r="C125">
        <v>35017491.140000001</v>
      </c>
      <c r="D125">
        <v>35600415.399999999</v>
      </c>
      <c r="E125">
        <v>35618735.656581797</v>
      </c>
      <c r="F125">
        <v>10</v>
      </c>
      <c r="G125">
        <v>350825.72089097602</v>
      </c>
      <c r="H125">
        <v>113.44296072313701</v>
      </c>
      <c r="I125">
        <v>4179972.8191193799</v>
      </c>
      <c r="J125">
        <v>0</v>
      </c>
    </row>
    <row r="126" spans="1:10" x14ac:dyDescent="0.2">
      <c r="A126" s="1">
        <v>40909</v>
      </c>
      <c r="B126">
        <v>519328.68</v>
      </c>
      <c r="C126">
        <v>33489950.530000001</v>
      </c>
      <c r="D126">
        <v>34009279.210000001</v>
      </c>
      <c r="E126">
        <v>44031001.838777304</v>
      </c>
      <c r="F126">
        <v>10</v>
      </c>
      <c r="G126">
        <v>349624.396729314</v>
      </c>
      <c r="H126">
        <v>137.428456229841</v>
      </c>
      <c r="I126">
        <v>4017339.2640218399</v>
      </c>
      <c r="J126">
        <v>0</v>
      </c>
    </row>
    <row r="127" spans="1:10" x14ac:dyDescent="0.2">
      <c r="A127" s="1">
        <v>40940</v>
      </c>
      <c r="B127">
        <v>548294.81000000006</v>
      </c>
      <c r="C127">
        <v>29502153.120000001</v>
      </c>
      <c r="D127">
        <v>30050447.93</v>
      </c>
      <c r="E127">
        <v>30050468.671174198</v>
      </c>
      <c r="F127">
        <v>10</v>
      </c>
      <c r="G127">
        <v>303182.17748911702</v>
      </c>
      <c r="H127">
        <v>110.826808399936</v>
      </c>
      <c r="I127">
        <v>3550244.4236877002</v>
      </c>
      <c r="J127">
        <v>0</v>
      </c>
    </row>
    <row r="128" spans="1:10" x14ac:dyDescent="0.2">
      <c r="A128" s="1">
        <v>40969</v>
      </c>
      <c r="B128">
        <v>618936.07999999996</v>
      </c>
      <c r="C128">
        <v>35639631.020000003</v>
      </c>
      <c r="D128">
        <v>36258567.100000001</v>
      </c>
      <c r="E128">
        <v>36258765.354038298</v>
      </c>
      <c r="F128">
        <v>10</v>
      </c>
      <c r="G128">
        <v>331384.81302065297</v>
      </c>
      <c r="H128">
        <v>122.35073096603401</v>
      </c>
      <c r="I128">
        <v>4286408.7500810502</v>
      </c>
      <c r="J128">
        <v>0</v>
      </c>
    </row>
    <row r="129" spans="1:10" x14ac:dyDescent="0.2">
      <c r="A129" s="1">
        <v>41000</v>
      </c>
      <c r="B129">
        <v>709025.47</v>
      </c>
      <c r="C129">
        <v>35207593.43</v>
      </c>
      <c r="D129">
        <v>35916618.899999999</v>
      </c>
      <c r="E129">
        <v>35950517.763686404</v>
      </c>
      <c r="F129">
        <v>10</v>
      </c>
      <c r="G129">
        <v>328697.70892340201</v>
      </c>
      <c r="H129">
        <v>122.22287265819701</v>
      </c>
      <c r="I129">
        <v>4223860.4570997497</v>
      </c>
      <c r="J129">
        <v>0</v>
      </c>
    </row>
    <row r="130" spans="1:10" x14ac:dyDescent="0.2">
      <c r="A130" s="1">
        <v>41030</v>
      </c>
      <c r="B130">
        <v>693306.97</v>
      </c>
      <c r="C130">
        <v>33467065.449999999</v>
      </c>
      <c r="D130">
        <v>34160372.420000002</v>
      </c>
      <c r="E130">
        <v>34171249.299994603</v>
      </c>
      <c r="F130">
        <v>10</v>
      </c>
      <c r="G130">
        <v>338395.82338705601</v>
      </c>
      <c r="H130">
        <v>112.921976846259</v>
      </c>
      <c r="I130">
        <v>4041076.0333895199</v>
      </c>
      <c r="J130">
        <v>0</v>
      </c>
    </row>
    <row r="131" spans="1:10" x14ac:dyDescent="0.2">
      <c r="A131" s="1">
        <v>41061</v>
      </c>
      <c r="B131">
        <v>680689.46</v>
      </c>
      <c r="C131">
        <v>26845980.219999999</v>
      </c>
      <c r="D131">
        <v>27526669.68</v>
      </c>
      <c r="E131">
        <v>27494284.240180999</v>
      </c>
      <c r="F131">
        <v>10</v>
      </c>
      <c r="G131">
        <v>323096.99775019701</v>
      </c>
      <c r="H131">
        <v>95.249690177250102</v>
      </c>
      <c r="I131">
        <v>3280604.6927249199</v>
      </c>
      <c r="J131">
        <v>0</v>
      </c>
    </row>
    <row r="132" spans="1:10" x14ac:dyDescent="0.2">
      <c r="A132" s="1">
        <v>41091</v>
      </c>
      <c r="B132">
        <v>742261.43</v>
      </c>
      <c r="C132">
        <v>29869578.359999999</v>
      </c>
      <c r="D132">
        <v>30611839.789999999</v>
      </c>
      <c r="E132">
        <v>30612323.727296501</v>
      </c>
      <c r="F132">
        <v>10</v>
      </c>
      <c r="G132">
        <v>348551.23074863799</v>
      </c>
      <c r="H132">
        <v>98.404360540118404</v>
      </c>
      <c r="I132">
        <v>3686637.24999446</v>
      </c>
      <c r="J132">
        <v>0</v>
      </c>
    </row>
    <row r="133" spans="1:10" x14ac:dyDescent="0.2">
      <c r="A133" s="1">
        <v>41122</v>
      </c>
      <c r="B133">
        <v>582361.78</v>
      </c>
      <c r="C133">
        <v>26901627.710000001</v>
      </c>
      <c r="D133">
        <v>27483989.489999998</v>
      </c>
      <c r="E133">
        <v>27483946.8938732</v>
      </c>
      <c r="F133">
        <v>10</v>
      </c>
      <c r="G133">
        <v>290765.95807075599</v>
      </c>
      <c r="H133">
        <v>105.803481938628</v>
      </c>
      <c r="I133">
        <v>3280103.89923409</v>
      </c>
      <c r="J133">
        <v>0</v>
      </c>
    </row>
    <row r="134" spans="1:10" x14ac:dyDescent="0.2">
      <c r="A134" s="1">
        <v>41153</v>
      </c>
      <c r="B134">
        <v>547151.42000000004</v>
      </c>
      <c r="C134">
        <v>24133608.079999998</v>
      </c>
      <c r="D134">
        <v>24680759.5</v>
      </c>
      <c r="E134">
        <v>24680753.707146101</v>
      </c>
      <c r="F134">
        <v>10</v>
      </c>
      <c r="G134">
        <v>251848.39009169699</v>
      </c>
      <c r="H134">
        <v>109.65462510320501</v>
      </c>
      <c r="I134">
        <v>2935587.09120468</v>
      </c>
      <c r="J134">
        <v>0</v>
      </c>
    </row>
    <row r="135" spans="1:10" x14ac:dyDescent="0.2">
      <c r="A135" s="1">
        <v>41183</v>
      </c>
      <c r="B135">
        <v>624177.93000000005</v>
      </c>
      <c r="C135">
        <v>31322821.859999999</v>
      </c>
      <c r="D135">
        <v>31946999.789999999</v>
      </c>
      <c r="E135">
        <v>31948012.473535199</v>
      </c>
      <c r="F135">
        <v>10</v>
      </c>
      <c r="G135">
        <v>342734.77700220101</v>
      </c>
      <c r="H135">
        <v>104.35600626266</v>
      </c>
      <c r="I135">
        <v>3818420.06173795</v>
      </c>
      <c r="J135">
        <v>0</v>
      </c>
    </row>
    <row r="136" spans="1:10" x14ac:dyDescent="0.2">
      <c r="A136" s="1">
        <v>41214</v>
      </c>
      <c r="B136">
        <v>445972.61</v>
      </c>
      <c r="C136">
        <v>30739077.59</v>
      </c>
      <c r="D136">
        <v>31185050.199999999</v>
      </c>
      <c r="E136">
        <v>31212774.9000853</v>
      </c>
      <c r="F136">
        <v>10</v>
      </c>
      <c r="G136">
        <v>334125.61669062998</v>
      </c>
      <c r="H136">
        <v>104.56262302343301</v>
      </c>
      <c r="I136">
        <v>3724276.0004092199</v>
      </c>
      <c r="J136">
        <v>0</v>
      </c>
    </row>
    <row r="137" spans="1:10" x14ac:dyDescent="0.2">
      <c r="A137" s="1">
        <v>41244</v>
      </c>
      <c r="B137">
        <v>1036605.78</v>
      </c>
      <c r="C137">
        <v>32458998.620000001</v>
      </c>
      <c r="D137">
        <v>33495604.399999999</v>
      </c>
      <c r="E137">
        <v>33514684.4140057</v>
      </c>
      <c r="F137">
        <v>10</v>
      </c>
      <c r="G137">
        <v>351662.66649610002</v>
      </c>
      <c r="H137">
        <v>106.87530648011</v>
      </c>
      <c r="I137">
        <v>4069370.8453777698</v>
      </c>
      <c r="J137">
        <v>0</v>
      </c>
    </row>
    <row r="138" spans="1:10" x14ac:dyDescent="0.2">
      <c r="A138" s="1">
        <v>41275</v>
      </c>
      <c r="B138">
        <v>695897.51</v>
      </c>
      <c r="C138">
        <v>33714286.100000001</v>
      </c>
      <c r="D138">
        <v>34410183.609999999</v>
      </c>
      <c r="E138">
        <v>34460299.586498201</v>
      </c>
      <c r="F138">
        <v>10</v>
      </c>
      <c r="G138">
        <v>343482.64243372303</v>
      </c>
      <c r="H138">
        <v>112.816901343693</v>
      </c>
      <c r="I138">
        <v>4290347.7982181497</v>
      </c>
      <c r="J138">
        <v>0</v>
      </c>
    </row>
    <row r="139" spans="1:10" x14ac:dyDescent="0.2">
      <c r="A139" s="1">
        <v>41306</v>
      </c>
      <c r="B139">
        <v>791976.27</v>
      </c>
      <c r="C139">
        <v>29758420.329999998</v>
      </c>
      <c r="D139">
        <v>30550396.600000001</v>
      </c>
      <c r="E139">
        <v>30523862.571596801</v>
      </c>
      <c r="F139">
        <v>10</v>
      </c>
      <c r="G139">
        <v>309688.016209453</v>
      </c>
      <c r="H139">
        <v>110.447683541766</v>
      </c>
      <c r="I139">
        <v>3680461.43938229</v>
      </c>
      <c r="J139">
        <v>0</v>
      </c>
    </row>
    <row r="140" spans="1:10" x14ac:dyDescent="0.2">
      <c r="A140" s="1">
        <v>41334</v>
      </c>
      <c r="B140">
        <v>865150.62</v>
      </c>
      <c r="C140">
        <v>32923963.140000001</v>
      </c>
      <c r="D140">
        <v>33789113.759999998</v>
      </c>
      <c r="E140">
        <v>33848764.479470998</v>
      </c>
      <c r="F140">
        <v>10</v>
      </c>
      <c r="G140">
        <v>342677.950000129</v>
      </c>
      <c r="H140">
        <v>110.727967839427</v>
      </c>
      <c r="I140">
        <v>4095268.5474241599</v>
      </c>
      <c r="J140">
        <v>0</v>
      </c>
    </row>
    <row r="141" spans="1:10" x14ac:dyDescent="0.2">
      <c r="A141" s="1">
        <v>41365</v>
      </c>
      <c r="B141">
        <v>773485.74</v>
      </c>
      <c r="C141">
        <v>31079081.789999999</v>
      </c>
      <c r="D141">
        <v>31852567.530000001</v>
      </c>
      <c r="E141">
        <v>31852557.2310162</v>
      </c>
      <c r="F141">
        <v>10</v>
      </c>
      <c r="G141">
        <v>323455.65987672698</v>
      </c>
      <c r="H141">
        <v>110.19583715466101</v>
      </c>
      <c r="I141">
        <v>3790909.99151312</v>
      </c>
      <c r="J141">
        <v>0</v>
      </c>
    </row>
    <row r="142" spans="1:10" x14ac:dyDescent="0.2">
      <c r="A142" s="1">
        <v>41395</v>
      </c>
      <c r="B142">
        <v>736435.64</v>
      </c>
      <c r="C142">
        <v>31610301.699999999</v>
      </c>
      <c r="D142">
        <v>32346737.34</v>
      </c>
      <c r="E142">
        <v>32379700.168110602</v>
      </c>
      <c r="F142">
        <v>10</v>
      </c>
      <c r="G142">
        <v>340702.26659945701</v>
      </c>
      <c r="H142">
        <v>106.63328919810399</v>
      </c>
      <c r="I142">
        <v>3950503.1566389301</v>
      </c>
      <c r="J142">
        <v>0</v>
      </c>
    </row>
    <row r="143" spans="1:10" x14ac:dyDescent="0.2">
      <c r="A143" s="1">
        <v>41426</v>
      </c>
      <c r="B143">
        <v>691177.15</v>
      </c>
      <c r="C143">
        <v>29927705.43</v>
      </c>
      <c r="D143">
        <v>30618882.579999998</v>
      </c>
      <c r="E143">
        <v>30609256.674788602</v>
      </c>
      <c r="F143">
        <v>10</v>
      </c>
      <c r="G143">
        <v>332864.68310491397</v>
      </c>
      <c r="H143">
        <v>103.1232728362</v>
      </c>
      <c r="I143">
        <v>3716838.858575</v>
      </c>
      <c r="J143">
        <v>0</v>
      </c>
    </row>
    <row r="144" spans="1:10" x14ac:dyDescent="0.2">
      <c r="A144" s="1">
        <v>41456</v>
      </c>
      <c r="B144">
        <v>747114.06</v>
      </c>
      <c r="C144">
        <v>33079829.079999998</v>
      </c>
      <c r="D144">
        <v>33826943.140000001</v>
      </c>
      <c r="E144">
        <v>33827285.023607098</v>
      </c>
      <c r="F144">
        <v>10</v>
      </c>
      <c r="G144">
        <v>323311.18606508902</v>
      </c>
      <c r="H144">
        <v>117.063876959826</v>
      </c>
      <c r="I144">
        <v>4020775.8816520199</v>
      </c>
      <c r="J144">
        <v>0</v>
      </c>
    </row>
    <row r="145" spans="1:26" x14ac:dyDescent="0.2">
      <c r="A145" s="1">
        <v>41487</v>
      </c>
      <c r="B145">
        <v>727938.96</v>
      </c>
      <c r="C145">
        <v>34018896.890000001</v>
      </c>
      <c r="D145">
        <v>34746835.850000001</v>
      </c>
      <c r="E145">
        <v>34748455.763652802</v>
      </c>
      <c r="F145">
        <v>10</v>
      </c>
      <c r="G145">
        <v>354775.68192380801</v>
      </c>
      <c r="H145">
        <v>110.44074632152601</v>
      </c>
      <c r="I145">
        <v>4433235.3247411503</v>
      </c>
      <c r="J145">
        <v>0</v>
      </c>
    </row>
    <row r="146" spans="1:26" x14ac:dyDescent="0.2">
      <c r="A146" s="1">
        <v>41518</v>
      </c>
      <c r="B146">
        <v>679380.91</v>
      </c>
      <c r="C146">
        <v>31853793.059999999</v>
      </c>
      <c r="D146">
        <v>32533173.969999999</v>
      </c>
      <c r="E146">
        <v>32532795.3164673</v>
      </c>
      <c r="F146">
        <v>10</v>
      </c>
      <c r="G146">
        <v>335358.26849079301</v>
      </c>
      <c r="H146">
        <v>109.33438565746501</v>
      </c>
      <c r="I146">
        <v>4133394.94412485</v>
      </c>
      <c r="J146">
        <v>0</v>
      </c>
    </row>
    <row r="147" spans="1:26" x14ac:dyDescent="0.2">
      <c r="A147" s="1">
        <v>41548</v>
      </c>
      <c r="B147">
        <v>727500.27</v>
      </c>
      <c r="C147">
        <v>32156023.170000002</v>
      </c>
      <c r="D147">
        <v>32883523.440000001</v>
      </c>
      <c r="E147">
        <v>32883515.875584099</v>
      </c>
      <c r="F147">
        <v>10</v>
      </c>
      <c r="G147">
        <v>395110.679975771</v>
      </c>
      <c r="H147">
        <v>93.525093163046904</v>
      </c>
      <c r="I147">
        <v>4069247.2788646701</v>
      </c>
      <c r="J147">
        <v>0</v>
      </c>
    </row>
    <row r="148" spans="1:26" x14ac:dyDescent="0.2">
      <c r="A148" s="1"/>
      <c r="D148"/>
      <c r="G148"/>
    </row>
    <row r="149" spans="1:26" x14ac:dyDescent="0.2">
      <c r="D149" s="28">
        <f>SUM(D30:D148)</f>
        <v>2723955717.7500005</v>
      </c>
      <c r="G149" s="77">
        <f>SUM(G30:G148)</f>
        <v>39200989.999515973</v>
      </c>
    </row>
    <row r="150" spans="1:26" x14ac:dyDescent="0.2">
      <c r="D150" s="28">
        <f>+Z30+Z31+Z32+Z33+Z34+Z35+Z36+Z37+Z38+Z39</f>
        <v>2723955717.75</v>
      </c>
      <c r="G150" s="77">
        <f>+Z44+Z45+Z46+Z47+Z48+Z49+Z50+Z51+Z52+Z53</f>
        <v>39200989.99951598</v>
      </c>
    </row>
    <row r="151" spans="1:26" ht="15.75" x14ac:dyDescent="0.25">
      <c r="A151" s="40" t="s">
        <v>1</v>
      </c>
    </row>
    <row r="152" spans="1:26" x14ac:dyDescent="0.2">
      <c r="M152" s="10" t="s">
        <v>89</v>
      </c>
    </row>
    <row r="153" spans="1:26" x14ac:dyDescent="0.2">
      <c r="A153" s="14" t="s">
        <v>76</v>
      </c>
      <c r="B153" s="14" t="s">
        <v>77</v>
      </c>
      <c r="C153" s="14" t="s">
        <v>78</v>
      </c>
      <c r="D153" s="82" t="s">
        <v>7</v>
      </c>
      <c r="E153" s="14" t="s">
        <v>79</v>
      </c>
      <c r="F153" s="14" t="s">
        <v>80</v>
      </c>
      <c r="G153" s="78" t="s">
        <v>81</v>
      </c>
      <c r="H153" s="14" t="s">
        <v>82</v>
      </c>
      <c r="I153" s="14" t="s">
        <v>83</v>
      </c>
      <c r="J153" s="14" t="s">
        <v>84</v>
      </c>
    </row>
    <row r="154" spans="1:26" x14ac:dyDescent="0.2">
      <c r="A154" s="1">
        <v>37987</v>
      </c>
      <c r="B154">
        <v>101126.22</v>
      </c>
      <c r="C154">
        <v>24925438.449999999</v>
      </c>
      <c r="D154" s="28">
        <v>25026564.670000002</v>
      </c>
      <c r="E154">
        <v>25000306.642206602</v>
      </c>
      <c r="F154">
        <v>20</v>
      </c>
      <c r="G154" s="77">
        <v>4116851.7030502702</v>
      </c>
      <c r="H154">
        <v>6.2220953572638997</v>
      </c>
      <c r="I154">
        <v>615137.22588648601</v>
      </c>
      <c r="J154">
        <v>0</v>
      </c>
      <c r="N154" s="9" t="s">
        <v>23</v>
      </c>
      <c r="O154" s="9" t="s">
        <v>24</v>
      </c>
      <c r="P154" s="9" t="s">
        <v>25</v>
      </c>
      <c r="Q154" s="9" t="s">
        <v>26</v>
      </c>
      <c r="R154" s="9" t="s">
        <v>27</v>
      </c>
      <c r="S154" s="9" t="s">
        <v>28</v>
      </c>
      <c r="T154" s="9" t="s">
        <v>29</v>
      </c>
      <c r="U154" s="9" t="s">
        <v>30</v>
      </c>
      <c r="V154" s="9" t="s">
        <v>31</v>
      </c>
      <c r="W154" s="9" t="s">
        <v>32</v>
      </c>
      <c r="X154" s="9" t="s">
        <v>33</v>
      </c>
      <c r="Y154" s="9" t="s">
        <v>34</v>
      </c>
    </row>
    <row r="155" spans="1:26" x14ac:dyDescent="0.2">
      <c r="A155" s="1">
        <v>38018</v>
      </c>
      <c r="B155">
        <v>157056.37</v>
      </c>
      <c r="C155">
        <v>21428291.579999998</v>
      </c>
      <c r="D155" s="28">
        <v>21585347.949999999</v>
      </c>
      <c r="E155">
        <v>22665525.786900301</v>
      </c>
      <c r="F155">
        <v>20</v>
      </c>
      <c r="G155" s="77">
        <v>3751396.37493467</v>
      </c>
      <c r="H155">
        <v>6.2236888684032303</v>
      </c>
      <c r="I155">
        <v>681998.07274880295</v>
      </c>
      <c r="J155">
        <v>0</v>
      </c>
      <c r="M155">
        <v>2004</v>
      </c>
      <c r="N155">
        <v>25026564.670000002</v>
      </c>
      <c r="O155">
        <v>21585347.949999999</v>
      </c>
      <c r="P155">
        <v>21267116.850000001</v>
      </c>
      <c r="Q155">
        <v>22059411.460000001</v>
      </c>
      <c r="R155">
        <v>24072272.370000001</v>
      </c>
      <c r="S155">
        <v>25893229.260000002</v>
      </c>
      <c r="T155">
        <v>25134078.469999999</v>
      </c>
      <c r="U155">
        <v>23466972.039999999</v>
      </c>
      <c r="V155">
        <v>16153172.890000001</v>
      </c>
      <c r="W155">
        <v>20793803.739999998</v>
      </c>
      <c r="X155">
        <v>24202766.120000001</v>
      </c>
      <c r="Y155">
        <v>25013589.309999999</v>
      </c>
      <c r="Z155" s="28">
        <f t="shared" ref="Z155:Z164" si="2">SUM(N155:Y155)</f>
        <v>274668325.13</v>
      </c>
    </row>
    <row r="156" spans="1:26" x14ac:dyDescent="0.2">
      <c r="A156" s="1">
        <v>38047</v>
      </c>
      <c r="B156">
        <v>42412.61</v>
      </c>
      <c r="C156">
        <v>21224704.239999998</v>
      </c>
      <c r="D156" s="28">
        <v>21267116.850000001</v>
      </c>
      <c r="E156">
        <v>21277666.946384199</v>
      </c>
      <c r="F156">
        <v>20</v>
      </c>
      <c r="G156" s="77">
        <v>3712684.6945070298</v>
      </c>
      <c r="H156">
        <v>5.90645258527735</v>
      </c>
      <c r="I156">
        <v>651129.16580654006</v>
      </c>
      <c r="J156">
        <v>0</v>
      </c>
      <c r="M156">
        <v>2005</v>
      </c>
      <c r="N156">
        <v>21680517.460000001</v>
      </c>
      <c r="O156">
        <v>20010142.52</v>
      </c>
      <c r="P156">
        <v>23567057.530000001</v>
      </c>
      <c r="Q156">
        <v>24959562.719999999</v>
      </c>
      <c r="R156">
        <v>24016276.469999999</v>
      </c>
      <c r="S156">
        <v>22138347.16</v>
      </c>
      <c r="T156">
        <v>23683088.670000002</v>
      </c>
      <c r="U156">
        <v>25134690.23</v>
      </c>
      <c r="V156">
        <v>15200890.9</v>
      </c>
      <c r="W156">
        <v>20190932.620000001</v>
      </c>
      <c r="X156">
        <v>25615802.91</v>
      </c>
      <c r="Y156">
        <v>32413034.550000001</v>
      </c>
      <c r="Z156" s="28">
        <f t="shared" si="2"/>
        <v>278610343.74000001</v>
      </c>
    </row>
    <row r="157" spans="1:26" x14ac:dyDescent="0.2">
      <c r="A157" s="1">
        <v>38078</v>
      </c>
      <c r="B157">
        <v>1210284.43</v>
      </c>
      <c r="C157">
        <v>20849127.030000001</v>
      </c>
      <c r="D157" s="28">
        <v>22059411.460000001</v>
      </c>
      <c r="E157">
        <v>22165740.5613796</v>
      </c>
      <c r="F157">
        <v>20</v>
      </c>
      <c r="G157" s="77">
        <v>4034822.4873587298</v>
      </c>
      <c r="H157">
        <v>5.6562926546120602</v>
      </c>
      <c r="I157">
        <v>656396.23653119302</v>
      </c>
      <c r="J157">
        <v>0</v>
      </c>
      <c r="M157">
        <v>2006</v>
      </c>
      <c r="N157">
        <v>30831575.289999999</v>
      </c>
      <c r="O157">
        <v>23712202.309999999</v>
      </c>
      <c r="P157">
        <v>22854698.239999998</v>
      </c>
      <c r="Q157">
        <v>23167347.039999999</v>
      </c>
      <c r="R157">
        <v>23889302.260000002</v>
      </c>
      <c r="S157">
        <v>22603840.510000002</v>
      </c>
      <c r="T157">
        <v>22506408.27</v>
      </c>
      <c r="U157">
        <v>26214681.859999999</v>
      </c>
      <c r="V157">
        <v>20742492.050000001</v>
      </c>
      <c r="W157">
        <v>17117785.859999999</v>
      </c>
      <c r="X157">
        <v>24839416.489999998</v>
      </c>
      <c r="Y157">
        <v>26266139.77</v>
      </c>
      <c r="Z157" s="28">
        <f t="shared" si="2"/>
        <v>284745889.95000005</v>
      </c>
    </row>
    <row r="158" spans="1:26" x14ac:dyDescent="0.2">
      <c r="A158" s="1">
        <v>38108</v>
      </c>
      <c r="B158">
        <v>208981.6</v>
      </c>
      <c r="C158">
        <v>23863290.77</v>
      </c>
      <c r="D158" s="28">
        <v>24072272.370000001</v>
      </c>
      <c r="E158">
        <v>24029162.163246699</v>
      </c>
      <c r="F158">
        <v>20</v>
      </c>
      <c r="G158" s="77">
        <v>3916088.2692239801</v>
      </c>
      <c r="H158">
        <v>6.2931406662105296</v>
      </c>
      <c r="I158">
        <v>615332.17627667403</v>
      </c>
      <c r="J158">
        <v>0</v>
      </c>
      <c r="M158">
        <v>2007</v>
      </c>
      <c r="N158">
        <v>20960326.329999998</v>
      </c>
      <c r="O158">
        <v>24034082.199999999</v>
      </c>
      <c r="P158">
        <v>27862427.289999999</v>
      </c>
      <c r="Q158">
        <v>27273585.43</v>
      </c>
      <c r="R158">
        <v>29913047.129999999</v>
      </c>
      <c r="S158">
        <v>28088096.920000002</v>
      </c>
      <c r="T158">
        <v>25094872.699999999</v>
      </c>
      <c r="U158">
        <v>22279592.559999999</v>
      </c>
      <c r="V158">
        <v>20615150.760000002</v>
      </c>
      <c r="W158">
        <v>24860753.02</v>
      </c>
      <c r="X158">
        <v>26383796.84</v>
      </c>
      <c r="Y158">
        <v>28234749.969999999</v>
      </c>
      <c r="Z158" s="28">
        <f t="shared" si="2"/>
        <v>305600481.14999998</v>
      </c>
    </row>
    <row r="159" spans="1:26" x14ac:dyDescent="0.2">
      <c r="A159" s="1">
        <v>38139</v>
      </c>
      <c r="B159">
        <v>194441.96</v>
      </c>
      <c r="C159">
        <v>25698787.300000001</v>
      </c>
      <c r="D159" s="28">
        <v>25893229.260000002</v>
      </c>
      <c r="E159">
        <v>25962406.5890215</v>
      </c>
      <c r="F159">
        <v>20</v>
      </c>
      <c r="G159" s="77">
        <v>3969900.01426845</v>
      </c>
      <c r="H159">
        <v>6.7184964507115001</v>
      </c>
      <c r="I159">
        <v>709352.56652063003</v>
      </c>
      <c r="J159">
        <v>0</v>
      </c>
      <c r="M159">
        <v>2008</v>
      </c>
      <c r="N159">
        <v>29486848.949999999</v>
      </c>
      <c r="O159">
        <v>30369685.82</v>
      </c>
      <c r="P159">
        <v>36142467.920000002</v>
      </c>
      <c r="Q159">
        <v>37486383.810000002</v>
      </c>
      <c r="R159">
        <v>50872287.869999997</v>
      </c>
      <c r="S159">
        <v>56143404.909999996</v>
      </c>
      <c r="T159">
        <v>58049945.969999999</v>
      </c>
      <c r="U159">
        <v>38127222.100000001</v>
      </c>
      <c r="V159">
        <v>13595360.65</v>
      </c>
      <c r="W159">
        <v>24541823.379999999</v>
      </c>
      <c r="X159">
        <v>25653193.649999999</v>
      </c>
      <c r="Y159">
        <v>19967337.449999999</v>
      </c>
      <c r="Z159" s="28">
        <f t="shared" si="2"/>
        <v>420435962.47999996</v>
      </c>
    </row>
    <row r="160" spans="1:26" x14ac:dyDescent="0.2">
      <c r="A160" s="1">
        <v>38169</v>
      </c>
      <c r="B160">
        <v>114686.34</v>
      </c>
      <c r="C160">
        <v>25019392.129999999</v>
      </c>
      <c r="D160" s="28">
        <v>25134078.469999999</v>
      </c>
      <c r="E160">
        <v>25118821.382230401</v>
      </c>
      <c r="F160">
        <v>20</v>
      </c>
      <c r="G160" s="77">
        <v>4113654.6443410199</v>
      </c>
      <c r="H160">
        <v>6.2983060934770396</v>
      </c>
      <c r="I160">
        <v>790234.73068274802</v>
      </c>
      <c r="J160">
        <v>0</v>
      </c>
      <c r="M160">
        <v>2009</v>
      </c>
      <c r="N160">
        <v>19332907.969999999</v>
      </c>
      <c r="O160">
        <v>14750939.99</v>
      </c>
      <c r="P160">
        <v>13691776.34</v>
      </c>
      <c r="Q160">
        <v>12154572.800000001</v>
      </c>
      <c r="R160">
        <v>13047029.109999999</v>
      </c>
      <c r="S160">
        <v>12341953.789999999</v>
      </c>
      <c r="T160">
        <v>11774677.17</v>
      </c>
      <c r="U160">
        <v>10645919.74</v>
      </c>
      <c r="V160">
        <v>8762438.9499999993</v>
      </c>
      <c r="W160">
        <v>12459295.060000001</v>
      </c>
      <c r="X160">
        <v>11704226.460000001</v>
      </c>
      <c r="Y160">
        <v>15248798.5</v>
      </c>
      <c r="Z160" s="28">
        <f t="shared" si="2"/>
        <v>155914535.88</v>
      </c>
    </row>
    <row r="161" spans="1:26" x14ac:dyDescent="0.2">
      <c r="A161" s="1">
        <v>38200</v>
      </c>
      <c r="B161">
        <v>111503.03</v>
      </c>
      <c r="C161">
        <v>23355469.010000002</v>
      </c>
      <c r="D161" s="28">
        <v>23466972.039999999</v>
      </c>
      <c r="E161">
        <v>23470579.169623099</v>
      </c>
      <c r="F161">
        <v>20</v>
      </c>
      <c r="G161" s="77">
        <v>4039039.5325718001</v>
      </c>
      <c r="H161">
        <v>6.0053600827059501</v>
      </c>
      <c r="I161">
        <v>785307.61175487004</v>
      </c>
      <c r="J161">
        <v>0</v>
      </c>
      <c r="M161">
        <v>2010</v>
      </c>
      <c r="N161">
        <v>17420542.649999999</v>
      </c>
      <c r="O161">
        <v>14454616.289999999</v>
      </c>
      <c r="P161">
        <v>11695157.49</v>
      </c>
      <c r="Q161">
        <v>12242997.35</v>
      </c>
      <c r="R161">
        <v>12955718.1</v>
      </c>
      <c r="S161">
        <v>14781702.41</v>
      </c>
      <c r="T161">
        <v>16011353.34</v>
      </c>
      <c r="U161">
        <v>14932041.210000001</v>
      </c>
      <c r="V161">
        <v>11759577.82</v>
      </c>
      <c r="W161">
        <v>11495558.9</v>
      </c>
      <c r="X161">
        <v>10328913.58</v>
      </c>
      <c r="Y161">
        <v>15028508.810000001</v>
      </c>
      <c r="Z161" s="28">
        <f t="shared" si="2"/>
        <v>163106687.95000002</v>
      </c>
    </row>
    <row r="162" spans="1:26" x14ac:dyDescent="0.2">
      <c r="A162" s="1">
        <v>38231</v>
      </c>
      <c r="B162">
        <v>99887.49</v>
      </c>
      <c r="C162">
        <v>16053285.4</v>
      </c>
      <c r="D162" s="28">
        <v>16153172.890000001</v>
      </c>
      <c r="E162">
        <v>16242011.9635024</v>
      </c>
      <c r="F162">
        <v>20</v>
      </c>
      <c r="G162" s="77">
        <v>3203047.0171899502</v>
      </c>
      <c r="H162">
        <v>5.2648706551846498</v>
      </c>
      <c r="I162">
        <v>621616.28447766299</v>
      </c>
      <c r="J162">
        <v>0</v>
      </c>
      <c r="M162">
        <v>2011</v>
      </c>
      <c r="N162">
        <v>15608797.91</v>
      </c>
      <c r="O162">
        <v>13653772.66</v>
      </c>
      <c r="P162">
        <v>15069877.07</v>
      </c>
      <c r="Q162">
        <v>15751033.289999999</v>
      </c>
      <c r="R162">
        <v>15192036.869999999</v>
      </c>
      <c r="S162">
        <v>15262027.869999999</v>
      </c>
      <c r="T162">
        <v>15749061.34</v>
      </c>
      <c r="U162">
        <v>15562191.42</v>
      </c>
      <c r="V162">
        <v>13140785.189999999</v>
      </c>
      <c r="W162">
        <v>13461380.199999999</v>
      </c>
      <c r="X162">
        <v>12175545.4</v>
      </c>
      <c r="Y162">
        <v>12376122.880000001</v>
      </c>
      <c r="Z162" s="28">
        <f t="shared" si="2"/>
        <v>173002632.09999999</v>
      </c>
    </row>
    <row r="163" spans="1:26" x14ac:dyDescent="0.2">
      <c r="A163" s="1">
        <v>38261</v>
      </c>
      <c r="B163">
        <v>100413.84</v>
      </c>
      <c r="C163">
        <v>20693389.899999999</v>
      </c>
      <c r="D163" s="28">
        <v>20793803.739999998</v>
      </c>
      <c r="E163">
        <v>20770438.7530334</v>
      </c>
      <c r="F163">
        <v>20</v>
      </c>
      <c r="G163" s="77">
        <v>3557609.2439597002</v>
      </c>
      <c r="H163">
        <v>6.0711305387985304</v>
      </c>
      <c r="I163">
        <v>828271.37308227504</v>
      </c>
      <c r="J163">
        <v>0</v>
      </c>
      <c r="M163">
        <v>2012</v>
      </c>
      <c r="N163">
        <v>10415951.189999999</v>
      </c>
      <c r="O163">
        <v>8889098.0399999991</v>
      </c>
      <c r="P163">
        <v>8303380.4299999997</v>
      </c>
      <c r="Q163">
        <v>7267723.1600000001</v>
      </c>
      <c r="R163">
        <v>8187778.4100000001</v>
      </c>
      <c r="S163">
        <v>8534491.7100000009</v>
      </c>
      <c r="T163">
        <v>10707809.630000001</v>
      </c>
      <c r="U163">
        <v>9408173.25</v>
      </c>
      <c r="V163">
        <v>9423747.8100000005</v>
      </c>
      <c r="W163">
        <v>12258625.529999999</v>
      </c>
      <c r="X163">
        <v>13603713.74</v>
      </c>
      <c r="Y163">
        <v>14030759.779999999</v>
      </c>
      <c r="Z163" s="28">
        <f t="shared" si="2"/>
        <v>121031252.67999999</v>
      </c>
    </row>
    <row r="164" spans="1:26" x14ac:dyDescent="0.2">
      <c r="A164" s="1">
        <v>38292</v>
      </c>
      <c r="B164">
        <v>115199.17</v>
      </c>
      <c r="C164">
        <v>24087566.949999999</v>
      </c>
      <c r="D164" s="28">
        <v>24202766.120000001</v>
      </c>
      <c r="E164">
        <v>24189483.394853599</v>
      </c>
      <c r="F164">
        <v>20</v>
      </c>
      <c r="G164" s="77">
        <v>3549434.2037618798</v>
      </c>
      <c r="H164">
        <v>7.0108466759124104</v>
      </c>
      <c r="I164">
        <v>695055.593960208</v>
      </c>
      <c r="J164">
        <v>0</v>
      </c>
      <c r="M164">
        <v>2013</v>
      </c>
      <c r="N164">
        <v>12696480.949999999</v>
      </c>
      <c r="O164">
        <v>11226621.67</v>
      </c>
      <c r="P164">
        <v>13917043.67</v>
      </c>
      <c r="Q164">
        <v>14061887.27</v>
      </c>
      <c r="R164">
        <v>16194247.460000001</v>
      </c>
      <c r="S164">
        <v>14059339.449999999</v>
      </c>
      <c r="T164">
        <v>13092994.630000001</v>
      </c>
      <c r="U164" s="28">
        <v>12089688</v>
      </c>
      <c r="V164">
        <v>12852260.01</v>
      </c>
      <c r="W164">
        <v>11725778.66</v>
      </c>
      <c r="Z164" s="28">
        <f t="shared" si="2"/>
        <v>131916341.77000001</v>
      </c>
    </row>
    <row r="165" spans="1:26" x14ac:dyDescent="0.2">
      <c r="A165" s="1">
        <v>38322</v>
      </c>
      <c r="B165">
        <v>124246.37</v>
      </c>
      <c r="C165">
        <v>24889342.940000001</v>
      </c>
      <c r="D165" s="28">
        <v>25013589.309999999</v>
      </c>
      <c r="E165">
        <v>24992198.998711001</v>
      </c>
      <c r="F165">
        <v>20</v>
      </c>
      <c r="G165" s="77">
        <v>3331205.5307657998</v>
      </c>
      <c r="H165">
        <v>7.6968812360041303</v>
      </c>
      <c r="I165">
        <v>647694.34431346902</v>
      </c>
      <c r="J165">
        <v>0</v>
      </c>
    </row>
    <row r="166" spans="1:26" x14ac:dyDescent="0.2">
      <c r="A166" s="1">
        <v>38353</v>
      </c>
      <c r="B166">
        <v>101847.2</v>
      </c>
      <c r="C166">
        <v>21578670.260000002</v>
      </c>
      <c r="D166">
        <v>21680517.460000001</v>
      </c>
      <c r="E166">
        <v>21680565.336084802</v>
      </c>
      <c r="F166">
        <v>20</v>
      </c>
      <c r="G166">
        <v>3572292.7624133099</v>
      </c>
      <c r="H166">
        <v>6.2437550481164399</v>
      </c>
      <c r="I166">
        <v>623955.63258309802</v>
      </c>
      <c r="J166">
        <v>0</v>
      </c>
      <c r="M166" s="10" t="s">
        <v>90</v>
      </c>
    </row>
    <row r="167" spans="1:26" x14ac:dyDescent="0.2">
      <c r="A167" s="1">
        <v>38384</v>
      </c>
      <c r="B167">
        <v>92996.62</v>
      </c>
      <c r="C167">
        <v>19917145.899999999</v>
      </c>
      <c r="D167">
        <v>20010142.52</v>
      </c>
      <c r="E167">
        <v>20007525.8834682</v>
      </c>
      <c r="F167">
        <v>20</v>
      </c>
      <c r="G167">
        <v>3179408.8827136802</v>
      </c>
      <c r="H167">
        <v>6.4906757223497102</v>
      </c>
      <c r="I167">
        <v>628986.16298449296</v>
      </c>
      <c r="J167">
        <v>0</v>
      </c>
    </row>
    <row r="168" spans="1:26" x14ac:dyDescent="0.2">
      <c r="A168" s="1">
        <v>38412</v>
      </c>
      <c r="B168">
        <v>117201.26</v>
      </c>
      <c r="C168">
        <v>23449856.27</v>
      </c>
      <c r="D168">
        <v>23567057.530000001</v>
      </c>
      <c r="E168">
        <v>23458381.5866028</v>
      </c>
      <c r="F168">
        <v>20</v>
      </c>
      <c r="G168">
        <v>3524675.37415754</v>
      </c>
      <c r="H168">
        <v>6.8406518440460697</v>
      </c>
      <c r="I168">
        <v>652695.51129177294</v>
      </c>
      <c r="J168">
        <v>0</v>
      </c>
      <c r="N168" s="9" t="s">
        <v>23</v>
      </c>
      <c r="O168" s="9" t="s">
        <v>24</v>
      </c>
      <c r="P168" s="9" t="s">
        <v>25</v>
      </c>
      <c r="Q168" s="9" t="s">
        <v>26</v>
      </c>
      <c r="R168" s="9" t="s">
        <v>27</v>
      </c>
      <c r="S168" s="9" t="s">
        <v>28</v>
      </c>
      <c r="T168" s="9" t="s">
        <v>29</v>
      </c>
      <c r="U168" s="9" t="s">
        <v>30</v>
      </c>
      <c r="V168" s="9" t="s">
        <v>31</v>
      </c>
      <c r="W168" s="9" t="s">
        <v>32</v>
      </c>
      <c r="X168" s="9" t="s">
        <v>33</v>
      </c>
      <c r="Y168" s="9" t="s">
        <v>34</v>
      </c>
    </row>
    <row r="169" spans="1:26" x14ac:dyDescent="0.2">
      <c r="A169" s="1">
        <v>38443</v>
      </c>
      <c r="B169">
        <v>116326.15</v>
      </c>
      <c r="C169">
        <v>24843236.57</v>
      </c>
      <c r="D169">
        <v>24959562.719999999</v>
      </c>
      <c r="E169">
        <v>25289229.2218141</v>
      </c>
      <c r="F169">
        <v>20</v>
      </c>
      <c r="G169">
        <v>3373989.9785241601</v>
      </c>
      <c r="H169">
        <v>7.6827722910537304</v>
      </c>
      <c r="I169">
        <v>632367.49548419297</v>
      </c>
      <c r="J169">
        <v>0</v>
      </c>
      <c r="M169">
        <v>2004</v>
      </c>
      <c r="N169">
        <v>4116851.7030502702</v>
      </c>
      <c r="O169">
        <v>3751396.37493467</v>
      </c>
      <c r="P169">
        <v>3712684.6945070298</v>
      </c>
      <c r="Q169">
        <v>4034822.4873587298</v>
      </c>
      <c r="R169">
        <v>3916088.2692239801</v>
      </c>
      <c r="S169">
        <v>3969900.01426845</v>
      </c>
      <c r="T169">
        <v>4113654.6443410199</v>
      </c>
      <c r="U169">
        <v>4039039.5325718001</v>
      </c>
      <c r="V169">
        <v>3203047.0171899502</v>
      </c>
      <c r="W169">
        <v>3557609.2439597002</v>
      </c>
      <c r="X169">
        <v>3549434.2037618798</v>
      </c>
      <c r="Y169">
        <v>3331205.5307657998</v>
      </c>
      <c r="Z169" s="28">
        <f t="shared" ref="Z169:Z178" si="3">SUM(N169:Y169)</f>
        <v>45295733.715933286</v>
      </c>
    </row>
    <row r="170" spans="1:26" x14ac:dyDescent="0.2">
      <c r="A170" s="1">
        <v>38473</v>
      </c>
      <c r="B170">
        <v>126082.98</v>
      </c>
      <c r="C170">
        <v>23890193.489999998</v>
      </c>
      <c r="D170">
        <v>24016276.469999999</v>
      </c>
      <c r="E170">
        <v>24077723.1435109</v>
      </c>
      <c r="F170">
        <v>20</v>
      </c>
      <c r="G170">
        <v>3512440.4707236402</v>
      </c>
      <c r="H170">
        <v>7.0336062448863199</v>
      </c>
      <c r="I170">
        <v>627400.086162347</v>
      </c>
      <c r="J170">
        <v>0</v>
      </c>
      <c r="M170">
        <v>2005</v>
      </c>
      <c r="N170">
        <v>3572292.7624133099</v>
      </c>
      <c r="O170">
        <v>3179408.8827136802</v>
      </c>
      <c r="P170">
        <v>3524675.37415754</v>
      </c>
      <c r="Q170">
        <v>3373989.9785241601</v>
      </c>
      <c r="R170">
        <v>3512440.4707236402</v>
      </c>
      <c r="S170">
        <v>3396830.1709777699</v>
      </c>
      <c r="T170">
        <v>3326464.2786851898</v>
      </c>
      <c r="U170">
        <v>2962636.152516</v>
      </c>
      <c r="V170">
        <v>1299470.4760853499</v>
      </c>
      <c r="W170">
        <v>1403319.12839957</v>
      </c>
      <c r="X170">
        <v>2238950.7427524198</v>
      </c>
      <c r="Y170">
        <v>2696394.9614425902</v>
      </c>
      <c r="Z170" s="28">
        <f t="shared" si="3"/>
        <v>34486873.379391223</v>
      </c>
    </row>
    <row r="171" spans="1:26" x14ac:dyDescent="0.2">
      <c r="A171" s="1">
        <v>38504</v>
      </c>
      <c r="B171">
        <v>133875.03</v>
      </c>
      <c r="C171">
        <v>22004472.129999999</v>
      </c>
      <c r="D171">
        <v>22138347.16</v>
      </c>
      <c r="E171">
        <v>22581469.886737101</v>
      </c>
      <c r="F171">
        <v>20</v>
      </c>
      <c r="G171">
        <v>3396830.1709777699</v>
      </c>
      <c r="H171">
        <v>6.8362074245754396</v>
      </c>
      <c r="I171">
        <v>639965.74812302203</v>
      </c>
      <c r="J171">
        <v>0</v>
      </c>
      <c r="M171">
        <v>2006</v>
      </c>
      <c r="N171">
        <v>2903605.4539078199</v>
      </c>
      <c r="O171">
        <v>2893564.0590993399</v>
      </c>
      <c r="P171">
        <v>3195937.85636565</v>
      </c>
      <c r="Q171">
        <v>3179013.8634480401</v>
      </c>
      <c r="R171">
        <v>3441908.5052839699</v>
      </c>
      <c r="S171">
        <v>3675130.0271896902</v>
      </c>
      <c r="T171">
        <v>3681560.89367529</v>
      </c>
      <c r="U171">
        <v>3612949.7915254999</v>
      </c>
      <c r="V171">
        <v>3543892.0726676499</v>
      </c>
      <c r="W171">
        <v>3570670.6822408698</v>
      </c>
      <c r="X171">
        <v>3416427.34441827</v>
      </c>
      <c r="Y171">
        <v>3467063.68521418</v>
      </c>
      <c r="Z171" s="28">
        <f t="shared" si="3"/>
        <v>40581724.235036269</v>
      </c>
    </row>
    <row r="172" spans="1:26" x14ac:dyDescent="0.2">
      <c r="A172" s="1">
        <v>38534</v>
      </c>
      <c r="B172">
        <v>92152.85</v>
      </c>
      <c r="C172">
        <v>23590935.82</v>
      </c>
      <c r="D172">
        <v>23683088.670000002</v>
      </c>
      <c r="E172">
        <v>23920451.250716899</v>
      </c>
      <c r="F172">
        <v>20</v>
      </c>
      <c r="G172">
        <v>3326464.2786851898</v>
      </c>
      <c r="H172">
        <v>7.4163164784960598</v>
      </c>
      <c r="I172">
        <v>749660.59442463296</v>
      </c>
      <c r="J172">
        <v>0</v>
      </c>
      <c r="M172">
        <v>2007</v>
      </c>
      <c r="N172">
        <v>3431417.7115227999</v>
      </c>
      <c r="O172">
        <v>3187283.0760072102</v>
      </c>
      <c r="P172">
        <v>3758706.9102976499</v>
      </c>
      <c r="Q172">
        <v>3532409.0062794499</v>
      </c>
      <c r="R172">
        <v>3847360.6544289798</v>
      </c>
      <c r="S172">
        <v>3801646.8529513599</v>
      </c>
      <c r="T172">
        <v>3781746.6914056502</v>
      </c>
      <c r="U172">
        <v>3496860.8815262401</v>
      </c>
      <c r="V172">
        <v>3473362.6859711502</v>
      </c>
      <c r="W172">
        <v>3833954.5812043999</v>
      </c>
      <c r="X172">
        <v>3398892.1835635598</v>
      </c>
      <c r="Y172">
        <v>3696247.7049747999</v>
      </c>
      <c r="Z172" s="28">
        <f t="shared" si="3"/>
        <v>43239888.940133251</v>
      </c>
    </row>
    <row r="173" spans="1:26" x14ac:dyDescent="0.2">
      <c r="A173" s="1">
        <v>38565</v>
      </c>
      <c r="B173">
        <v>133786.04999999999</v>
      </c>
      <c r="C173">
        <v>25000904.18</v>
      </c>
      <c r="D173">
        <v>25134690.23</v>
      </c>
      <c r="E173">
        <v>25140130.2726686</v>
      </c>
      <c r="F173">
        <v>20</v>
      </c>
      <c r="G173">
        <v>2962636.152516</v>
      </c>
      <c r="H173">
        <v>8.7295141996667294</v>
      </c>
      <c r="I173">
        <v>722244.08916583494</v>
      </c>
      <c r="J173">
        <v>0</v>
      </c>
      <c r="M173">
        <v>2008</v>
      </c>
      <c r="N173">
        <v>3730716.59485282</v>
      </c>
      <c r="O173">
        <v>3481908.9951343099</v>
      </c>
      <c r="P173">
        <v>3754457.7083301698</v>
      </c>
      <c r="Q173">
        <v>3601038.3554089</v>
      </c>
      <c r="R173">
        <v>4320099.2010811502</v>
      </c>
      <c r="S173">
        <v>4358968.2792846598</v>
      </c>
      <c r="T173">
        <v>4639414.5826604404</v>
      </c>
      <c r="U173">
        <v>4254048.2048297198</v>
      </c>
      <c r="V173">
        <v>1642121.1776660201</v>
      </c>
      <c r="W173">
        <v>3450697.9705383801</v>
      </c>
      <c r="X173">
        <v>3823545.4159350898</v>
      </c>
      <c r="Y173">
        <v>3184282.9857755699</v>
      </c>
      <c r="Z173" s="28">
        <f t="shared" si="3"/>
        <v>44241299.47149723</v>
      </c>
    </row>
    <row r="174" spans="1:26" x14ac:dyDescent="0.2">
      <c r="A174" s="1">
        <v>38596</v>
      </c>
      <c r="B174">
        <v>115597.62</v>
      </c>
      <c r="C174">
        <v>15085293.279999999</v>
      </c>
      <c r="D174">
        <v>15200890.9</v>
      </c>
      <c r="E174">
        <v>15244131.602316599</v>
      </c>
      <c r="F174">
        <v>20</v>
      </c>
      <c r="G174">
        <v>1299470.4760853499</v>
      </c>
      <c r="H174">
        <v>11.9525318922685</v>
      </c>
      <c r="I174">
        <v>287830.70615491102</v>
      </c>
      <c r="J174">
        <v>0</v>
      </c>
      <c r="M174">
        <v>2009</v>
      </c>
      <c r="N174">
        <v>3438444.2367176502</v>
      </c>
      <c r="O174">
        <v>3579269.6434981502</v>
      </c>
      <c r="P174">
        <v>3520944.6226184801</v>
      </c>
      <c r="Q174">
        <v>3511916.9513164898</v>
      </c>
      <c r="R174">
        <v>3769963.5557009</v>
      </c>
      <c r="S174">
        <v>3351008.7082273802</v>
      </c>
      <c r="T174">
        <v>4357713.6781390402</v>
      </c>
      <c r="U174">
        <v>3418958.5700597102</v>
      </c>
      <c r="V174">
        <v>3143287.55374848</v>
      </c>
      <c r="W174">
        <v>3296087.82257229</v>
      </c>
      <c r="X174">
        <v>3062273.5011873702</v>
      </c>
      <c r="Y174">
        <v>3246835.2152069202</v>
      </c>
      <c r="Z174" s="28">
        <f t="shared" si="3"/>
        <v>41696704.058992863</v>
      </c>
    </row>
    <row r="175" spans="1:26" x14ac:dyDescent="0.2">
      <c r="A175" s="1">
        <v>38626</v>
      </c>
      <c r="B175">
        <v>84963.61</v>
      </c>
      <c r="C175">
        <v>20105969.010000002</v>
      </c>
      <c r="D175">
        <v>20190932.620000001</v>
      </c>
      <c r="E175">
        <v>20155807.2165436</v>
      </c>
      <c r="F175">
        <v>20</v>
      </c>
      <c r="G175">
        <v>1403319.12839957</v>
      </c>
      <c r="H175">
        <v>14.6031308370774</v>
      </c>
      <c r="I175">
        <v>337045.62164892198</v>
      </c>
      <c r="J175">
        <v>0</v>
      </c>
      <c r="M175">
        <v>2010</v>
      </c>
      <c r="N175">
        <v>3115838.4952301602</v>
      </c>
      <c r="O175">
        <v>2709249.6322354199</v>
      </c>
      <c r="P175">
        <v>2606749.0670757201</v>
      </c>
      <c r="Q175">
        <v>3145341.4897636799</v>
      </c>
      <c r="R175">
        <v>3115673.0132726198</v>
      </c>
      <c r="S175">
        <v>3226898.8289640602</v>
      </c>
      <c r="T175">
        <v>3603416.7345902501</v>
      </c>
      <c r="U175">
        <v>3299601.29664071</v>
      </c>
      <c r="V175">
        <v>3054703.3281309102</v>
      </c>
      <c r="W175">
        <v>3151944.3827365199</v>
      </c>
      <c r="X175">
        <v>2904288.6859379499</v>
      </c>
      <c r="Y175">
        <v>3457136.50756909</v>
      </c>
      <c r="Z175" s="28">
        <f t="shared" si="3"/>
        <v>37390841.462147087</v>
      </c>
    </row>
    <row r="176" spans="1:26" x14ac:dyDescent="0.2">
      <c r="A176" s="1">
        <v>38657</v>
      </c>
      <c r="B176">
        <v>87516.36</v>
      </c>
      <c r="C176">
        <v>25528286.550000001</v>
      </c>
      <c r="D176">
        <v>25615802.91</v>
      </c>
      <c r="E176">
        <v>25647801.536931202</v>
      </c>
      <c r="F176">
        <v>20</v>
      </c>
      <c r="G176">
        <v>2238950.7427524198</v>
      </c>
      <c r="H176">
        <v>11.6775557078773</v>
      </c>
      <c r="I176">
        <v>497670.48875351402</v>
      </c>
      <c r="J176">
        <v>0</v>
      </c>
      <c r="M176">
        <v>2011</v>
      </c>
      <c r="N176">
        <v>3453380.9089204702</v>
      </c>
      <c r="O176">
        <v>3219521.2644000598</v>
      </c>
      <c r="P176">
        <v>3750722.5479866299</v>
      </c>
      <c r="Q176">
        <v>3662005.2448342298</v>
      </c>
      <c r="R176">
        <v>3476282.2685763701</v>
      </c>
      <c r="S176">
        <v>3338804.6403999398</v>
      </c>
      <c r="T176">
        <v>3504973.682705</v>
      </c>
      <c r="U176">
        <v>3641111.29077871</v>
      </c>
      <c r="V176">
        <v>3270557.8348115301</v>
      </c>
      <c r="W176">
        <v>3633372.65819406</v>
      </c>
      <c r="X176">
        <v>3578619.35691468</v>
      </c>
      <c r="Y176">
        <v>3693633.03739778</v>
      </c>
      <c r="Z176" s="28">
        <f t="shared" si="3"/>
        <v>42222984.735919461</v>
      </c>
    </row>
    <row r="177" spans="1:26" x14ac:dyDescent="0.2">
      <c r="A177" s="1">
        <v>38687</v>
      </c>
      <c r="B177">
        <v>-226507.03</v>
      </c>
      <c r="C177">
        <v>32639541.579999998</v>
      </c>
      <c r="D177">
        <v>32413034.550000001</v>
      </c>
      <c r="E177">
        <v>32423369.365789499</v>
      </c>
      <c r="F177">
        <v>20</v>
      </c>
      <c r="G177">
        <v>2696394.9614425902</v>
      </c>
      <c r="H177">
        <v>12.263549598765501</v>
      </c>
      <c r="I177">
        <v>644003.98172324104</v>
      </c>
      <c r="J177">
        <v>0</v>
      </c>
      <c r="M177">
        <v>2012</v>
      </c>
      <c r="N177">
        <v>3583932.7722311202</v>
      </c>
      <c r="O177">
        <v>3355227.9875147101</v>
      </c>
      <c r="P177">
        <v>3610335.3783388799</v>
      </c>
      <c r="Q177">
        <v>3556659.95685955</v>
      </c>
      <c r="R177">
        <v>3593733.0594739001</v>
      </c>
      <c r="S177">
        <v>3555781.1525132898</v>
      </c>
      <c r="T177">
        <v>3729446.1490511098</v>
      </c>
      <c r="U177">
        <v>3209933.39690853</v>
      </c>
      <c r="V177">
        <v>3448388.3282189099</v>
      </c>
      <c r="W177">
        <v>3814688.7296859301</v>
      </c>
      <c r="X177">
        <v>3998979.51177542</v>
      </c>
      <c r="Y177">
        <v>4091755.6257791999</v>
      </c>
      <c r="Z177" s="28">
        <f t="shared" si="3"/>
        <v>43548862.04835055</v>
      </c>
    </row>
    <row r="178" spans="1:26" x14ac:dyDescent="0.2">
      <c r="A178" s="1">
        <v>38718</v>
      </c>
      <c r="B178">
        <v>155983.74</v>
      </c>
      <c r="C178">
        <v>30675591.550000001</v>
      </c>
      <c r="D178">
        <v>30831575.289999999</v>
      </c>
      <c r="E178">
        <v>30831224.276397999</v>
      </c>
      <c r="F178">
        <v>20</v>
      </c>
      <c r="G178">
        <v>2903605.4539078199</v>
      </c>
      <c r="H178">
        <v>10.8497679823449</v>
      </c>
      <c r="I178">
        <v>672221.21077313798</v>
      </c>
      <c r="J178">
        <v>0</v>
      </c>
      <c r="M178">
        <v>2013</v>
      </c>
      <c r="N178">
        <v>4032569.93944328</v>
      </c>
      <c r="O178">
        <v>3493874.5718574799</v>
      </c>
      <c r="P178">
        <v>3870163.0294105802</v>
      </c>
      <c r="Q178">
        <v>3489886.2852479098</v>
      </c>
      <c r="R178">
        <v>4043915.9624347999</v>
      </c>
      <c r="S178">
        <v>3635471.0196143198</v>
      </c>
      <c r="T178">
        <v>3680678.7252207198</v>
      </c>
      <c r="U178" s="77">
        <v>3610445.4005716899</v>
      </c>
      <c r="V178">
        <v>3645413.6400884599</v>
      </c>
      <c r="W178">
        <v>3336325.6030012202</v>
      </c>
      <c r="Z178" s="28">
        <f t="shared" si="3"/>
        <v>36838744.176890463</v>
      </c>
    </row>
    <row r="179" spans="1:26" x14ac:dyDescent="0.2">
      <c r="A179" s="1">
        <v>38749</v>
      </c>
      <c r="B179">
        <v>90190.45</v>
      </c>
      <c r="C179">
        <v>23622011.859999999</v>
      </c>
      <c r="D179">
        <v>23712202.309999999</v>
      </c>
      <c r="E179">
        <v>23712087.817425702</v>
      </c>
      <c r="F179">
        <v>20</v>
      </c>
      <c r="G179">
        <v>2893564.0590993399</v>
      </c>
      <c r="H179">
        <v>8.4057897308014802</v>
      </c>
      <c r="I179">
        <v>610603.235967741</v>
      </c>
      <c r="J179">
        <v>0</v>
      </c>
    </row>
    <row r="180" spans="1:26" x14ac:dyDescent="0.2">
      <c r="A180" s="1">
        <v>38777</v>
      </c>
      <c r="B180">
        <v>124432.75</v>
      </c>
      <c r="C180">
        <v>22730265.489999998</v>
      </c>
      <c r="D180">
        <v>22854698.239999998</v>
      </c>
      <c r="E180">
        <v>22852036.5968321</v>
      </c>
      <c r="F180">
        <v>20</v>
      </c>
      <c r="G180">
        <v>3195937.85636565</v>
      </c>
      <c r="H180">
        <v>7.3395438824958399</v>
      </c>
      <c r="I180">
        <v>604689.54569325701</v>
      </c>
      <c r="J180">
        <v>0</v>
      </c>
    </row>
    <row r="181" spans="1:26" x14ac:dyDescent="0.2">
      <c r="A181" s="1">
        <v>38808</v>
      </c>
      <c r="B181">
        <v>149367.49</v>
      </c>
      <c r="C181">
        <v>23017979.550000001</v>
      </c>
      <c r="D181">
        <v>23167347.039999999</v>
      </c>
      <c r="E181">
        <v>23121317.4254921</v>
      </c>
      <c r="F181">
        <v>20</v>
      </c>
      <c r="G181">
        <v>3179013.8634480401</v>
      </c>
      <c r="H181">
        <v>7.5021230621338102</v>
      </c>
      <c r="I181">
        <v>728035.794324502</v>
      </c>
      <c r="J181">
        <v>0</v>
      </c>
    </row>
    <row r="182" spans="1:26" x14ac:dyDescent="0.2">
      <c r="A182" s="1">
        <v>38838</v>
      </c>
      <c r="B182">
        <v>156101.99</v>
      </c>
      <c r="C182">
        <v>23733200.27</v>
      </c>
      <c r="D182">
        <v>23889302.260000002</v>
      </c>
      <c r="E182">
        <v>23833780.426816601</v>
      </c>
      <c r="F182">
        <v>20</v>
      </c>
      <c r="G182">
        <v>3441908.5052839699</v>
      </c>
      <c r="H182">
        <v>7.1350982978932196</v>
      </c>
      <c r="I182">
        <v>724575.09073927498</v>
      </c>
      <c r="J182">
        <v>0</v>
      </c>
    </row>
    <row r="183" spans="1:26" x14ac:dyDescent="0.2">
      <c r="A183" s="1">
        <v>38869</v>
      </c>
      <c r="B183">
        <v>136750.94</v>
      </c>
      <c r="C183">
        <v>22467089.57</v>
      </c>
      <c r="D183">
        <v>22603840.510000002</v>
      </c>
      <c r="E183">
        <v>22607659.2254094</v>
      </c>
      <c r="F183">
        <v>20</v>
      </c>
      <c r="G183">
        <v>3675130.0271896902</v>
      </c>
      <c r="H183">
        <v>6.3592767441721598</v>
      </c>
      <c r="I183">
        <v>763509.68830679997</v>
      </c>
      <c r="J183">
        <v>0</v>
      </c>
    </row>
    <row r="184" spans="1:26" x14ac:dyDescent="0.2">
      <c r="A184" s="1">
        <v>38899</v>
      </c>
      <c r="B184">
        <v>114850.77</v>
      </c>
      <c r="C184">
        <v>22391557.5</v>
      </c>
      <c r="D184">
        <v>22506408.27</v>
      </c>
      <c r="E184">
        <v>22701900.371096902</v>
      </c>
      <c r="F184">
        <v>20</v>
      </c>
      <c r="G184">
        <v>3681560.89367529</v>
      </c>
      <c r="H184">
        <v>6.5124258781084103</v>
      </c>
      <c r="I184">
        <v>1273992.0647060201</v>
      </c>
      <c r="J184">
        <v>0</v>
      </c>
    </row>
    <row r="185" spans="1:26" x14ac:dyDescent="0.2">
      <c r="A185" s="1">
        <v>38930</v>
      </c>
      <c r="B185">
        <v>204855.49</v>
      </c>
      <c r="C185">
        <v>26009826.370000001</v>
      </c>
      <c r="D185">
        <v>26214681.859999999</v>
      </c>
      <c r="E185">
        <v>26215270.697675899</v>
      </c>
      <c r="F185">
        <v>20</v>
      </c>
      <c r="G185">
        <v>3612949.7915254999</v>
      </c>
      <c r="H185">
        <v>7.5948446786233399</v>
      </c>
      <c r="I185">
        <v>1224521.80062485</v>
      </c>
      <c r="J185">
        <v>0</v>
      </c>
    </row>
    <row r="186" spans="1:26" x14ac:dyDescent="0.2">
      <c r="A186" s="1">
        <v>38961</v>
      </c>
      <c r="B186">
        <v>118800.48</v>
      </c>
      <c r="C186">
        <v>20623691.57</v>
      </c>
      <c r="D186">
        <v>20742492.050000001</v>
      </c>
      <c r="E186">
        <v>20740473.123845998</v>
      </c>
      <c r="F186">
        <v>20</v>
      </c>
      <c r="G186">
        <v>3543892.0726676499</v>
      </c>
      <c r="H186">
        <v>6.1956028475518403</v>
      </c>
      <c r="I186">
        <v>1216074.6929900099</v>
      </c>
      <c r="J186">
        <v>0</v>
      </c>
    </row>
    <row r="187" spans="1:26" x14ac:dyDescent="0.2">
      <c r="A187" s="1">
        <v>38991</v>
      </c>
      <c r="B187">
        <v>104460.09</v>
      </c>
      <c r="C187">
        <v>17013325.77</v>
      </c>
      <c r="D187">
        <v>17117785.859999999</v>
      </c>
      <c r="E187">
        <v>17119815.536453102</v>
      </c>
      <c r="F187">
        <v>20</v>
      </c>
      <c r="G187">
        <v>3570670.6822408698</v>
      </c>
      <c r="H187">
        <v>5.1426564215703099</v>
      </c>
      <c r="I187">
        <v>1242916.9768856999</v>
      </c>
      <c r="J187">
        <v>0</v>
      </c>
    </row>
    <row r="188" spans="1:26" x14ac:dyDescent="0.2">
      <c r="A188" s="1">
        <v>39022</v>
      </c>
      <c r="B188">
        <v>208232.84</v>
      </c>
      <c r="C188">
        <v>24631183.649999999</v>
      </c>
      <c r="D188">
        <v>24839416.489999998</v>
      </c>
      <c r="E188">
        <v>24994014.736738801</v>
      </c>
      <c r="F188">
        <v>20</v>
      </c>
      <c r="G188">
        <v>3416427.34441827</v>
      </c>
      <c r="H188">
        <v>7.6620068184548904</v>
      </c>
      <c r="I188">
        <v>1182674.87094969</v>
      </c>
      <c r="J188">
        <v>0</v>
      </c>
    </row>
    <row r="189" spans="1:26" x14ac:dyDescent="0.2">
      <c r="A189" s="1">
        <v>39052</v>
      </c>
      <c r="B189">
        <v>220125.12</v>
      </c>
      <c r="C189">
        <v>26046014.649999999</v>
      </c>
      <c r="D189">
        <v>26266139.77</v>
      </c>
      <c r="E189">
        <v>26256114.821043398</v>
      </c>
      <c r="F189">
        <v>20</v>
      </c>
      <c r="G189">
        <v>3467063.68521418</v>
      </c>
      <c r="H189">
        <v>7.9085496130908899</v>
      </c>
      <c r="I189">
        <v>1163330.3452187099</v>
      </c>
      <c r="J189">
        <v>0</v>
      </c>
    </row>
    <row r="190" spans="1:26" x14ac:dyDescent="0.2">
      <c r="A190" s="1">
        <v>39083</v>
      </c>
      <c r="B190">
        <v>175126.47</v>
      </c>
      <c r="C190">
        <v>20785199.859999999</v>
      </c>
      <c r="D190">
        <v>20960326.329999998</v>
      </c>
      <c r="E190">
        <v>20952969.151554301</v>
      </c>
      <c r="F190">
        <v>20</v>
      </c>
      <c r="G190">
        <v>3431417.7115227999</v>
      </c>
      <c r="H190">
        <v>6.4240310248855499</v>
      </c>
      <c r="I190">
        <v>1090564.6866099499</v>
      </c>
      <c r="J190">
        <v>0</v>
      </c>
    </row>
    <row r="191" spans="1:26" x14ac:dyDescent="0.2">
      <c r="A191" s="1">
        <v>39114</v>
      </c>
      <c r="B191">
        <v>204256.42</v>
      </c>
      <c r="C191">
        <v>23829825.780000001</v>
      </c>
      <c r="D191">
        <v>24034082.199999999</v>
      </c>
      <c r="E191">
        <v>24140185.0809226</v>
      </c>
      <c r="F191">
        <v>20</v>
      </c>
      <c r="G191">
        <v>3187283.0760072102</v>
      </c>
      <c r="H191">
        <v>7.8831788170164199</v>
      </c>
      <c r="I191">
        <v>985737.34769235097</v>
      </c>
      <c r="J191">
        <v>0</v>
      </c>
    </row>
    <row r="192" spans="1:26" x14ac:dyDescent="0.2">
      <c r="A192" s="1">
        <v>39142</v>
      </c>
      <c r="B192">
        <v>190814.05</v>
      </c>
      <c r="C192">
        <v>27671613.239999998</v>
      </c>
      <c r="D192">
        <v>27862427.289999999</v>
      </c>
      <c r="E192">
        <v>27872559.029697198</v>
      </c>
      <c r="F192">
        <v>20</v>
      </c>
      <c r="G192">
        <v>3758706.9102976499</v>
      </c>
      <c r="H192">
        <v>7.6890000034891797</v>
      </c>
      <c r="I192">
        <v>1028138.41669624</v>
      </c>
      <c r="J192">
        <v>0</v>
      </c>
    </row>
    <row r="193" spans="1:10" x14ac:dyDescent="0.2">
      <c r="A193" s="1">
        <v>39173</v>
      </c>
      <c r="B193">
        <v>193241.7</v>
      </c>
      <c r="C193">
        <v>27080343.73</v>
      </c>
      <c r="D193">
        <v>27273585.43</v>
      </c>
      <c r="E193">
        <v>27258578.213248901</v>
      </c>
      <c r="F193">
        <v>20</v>
      </c>
      <c r="G193">
        <v>3532409.0062794499</v>
      </c>
      <c r="H193">
        <v>8.0191246601754695</v>
      </c>
      <c r="I193">
        <v>1068249.9588325201</v>
      </c>
      <c r="J193">
        <v>0</v>
      </c>
    </row>
    <row r="194" spans="1:10" x14ac:dyDescent="0.2">
      <c r="A194" s="1">
        <v>39203</v>
      </c>
      <c r="B194">
        <v>195575.72</v>
      </c>
      <c r="C194">
        <v>29717471.41</v>
      </c>
      <c r="D194">
        <v>29913047.129999999</v>
      </c>
      <c r="E194">
        <v>29922788.594122</v>
      </c>
      <c r="F194">
        <v>20</v>
      </c>
      <c r="G194">
        <v>3847360.6544289798</v>
      </c>
      <c r="H194">
        <v>8.0844991414320297</v>
      </c>
      <c r="I194">
        <v>1181195.31338843</v>
      </c>
      <c r="J194">
        <v>0</v>
      </c>
    </row>
    <row r="195" spans="1:10" x14ac:dyDescent="0.2">
      <c r="A195" s="1">
        <v>39234</v>
      </c>
      <c r="B195">
        <v>202715.24</v>
      </c>
      <c r="C195">
        <v>27885381.68</v>
      </c>
      <c r="D195">
        <v>28088096.920000002</v>
      </c>
      <c r="E195">
        <v>28118474.072347499</v>
      </c>
      <c r="F195">
        <v>20</v>
      </c>
      <c r="G195">
        <v>3801646.8529513599</v>
      </c>
      <c r="H195">
        <v>7.6928219033979301</v>
      </c>
      <c r="I195">
        <v>1126918.1070205499</v>
      </c>
      <c r="J195">
        <v>0</v>
      </c>
    </row>
    <row r="196" spans="1:10" x14ac:dyDescent="0.2">
      <c r="A196" s="1">
        <v>39264</v>
      </c>
      <c r="B196">
        <v>149979.32999999999</v>
      </c>
      <c r="C196">
        <v>24944893.370000001</v>
      </c>
      <c r="D196">
        <v>25094872.699999999</v>
      </c>
      <c r="E196">
        <v>24565751.659792699</v>
      </c>
      <c r="F196">
        <v>20</v>
      </c>
      <c r="G196">
        <v>3781746.6914056502</v>
      </c>
      <c r="H196">
        <v>6.7149431241858899</v>
      </c>
      <c r="I196">
        <v>828462.28307438502</v>
      </c>
      <c r="J196">
        <v>0</v>
      </c>
    </row>
    <row r="197" spans="1:10" x14ac:dyDescent="0.2">
      <c r="A197" s="1">
        <v>39295</v>
      </c>
      <c r="B197">
        <v>141149.37</v>
      </c>
      <c r="C197">
        <v>22138443.190000001</v>
      </c>
      <c r="D197">
        <v>22279592.559999999</v>
      </c>
      <c r="E197">
        <v>22272197.1524266</v>
      </c>
      <c r="F197">
        <v>20</v>
      </c>
      <c r="G197">
        <v>3496860.8815262401</v>
      </c>
      <c r="H197">
        <v>6.5871985415370302</v>
      </c>
      <c r="I197">
        <v>762319.74632090598</v>
      </c>
      <c r="J197">
        <v>0</v>
      </c>
    </row>
    <row r="198" spans="1:10" x14ac:dyDescent="0.2">
      <c r="A198" s="1">
        <v>39326</v>
      </c>
      <c r="B198">
        <v>110931.34</v>
      </c>
      <c r="C198">
        <v>20504219.420000002</v>
      </c>
      <c r="D198">
        <v>20615150.760000002</v>
      </c>
      <c r="E198">
        <v>20626483.09076</v>
      </c>
      <c r="F198">
        <v>20</v>
      </c>
      <c r="G198">
        <v>3473362.6859711502</v>
      </c>
      <c r="H198">
        <v>6.1631603739199701</v>
      </c>
      <c r="I198">
        <v>780408.17966958601</v>
      </c>
      <c r="J198">
        <v>0</v>
      </c>
    </row>
    <row r="199" spans="1:10" x14ac:dyDescent="0.2">
      <c r="A199" s="1">
        <v>39356</v>
      </c>
      <c r="B199">
        <v>142897.06</v>
      </c>
      <c r="C199">
        <v>24717855.960000001</v>
      </c>
      <c r="D199">
        <v>24860753.02</v>
      </c>
      <c r="E199">
        <v>24864150.452865999</v>
      </c>
      <c r="F199">
        <v>20</v>
      </c>
      <c r="G199">
        <v>3833954.5812043999</v>
      </c>
      <c r="H199">
        <v>6.7226645331073502</v>
      </c>
      <c r="I199">
        <v>910240.03174123797</v>
      </c>
      <c r="J199">
        <v>0</v>
      </c>
    </row>
    <row r="200" spans="1:10" x14ac:dyDescent="0.2">
      <c r="A200" s="1">
        <v>39387</v>
      </c>
      <c r="B200">
        <v>152354.49</v>
      </c>
      <c r="C200">
        <v>26231442.350000001</v>
      </c>
      <c r="D200">
        <v>26383796.84</v>
      </c>
      <c r="E200">
        <v>26388510.684780501</v>
      </c>
      <c r="F200">
        <v>20</v>
      </c>
      <c r="G200">
        <v>3398892.1835635598</v>
      </c>
      <c r="H200">
        <v>8.0136537795502907</v>
      </c>
      <c r="I200">
        <v>849034.50831752003</v>
      </c>
      <c r="J200">
        <v>0</v>
      </c>
    </row>
    <row r="201" spans="1:10" x14ac:dyDescent="0.2">
      <c r="A201" s="1">
        <v>39417</v>
      </c>
      <c r="B201">
        <v>165347.04</v>
      </c>
      <c r="C201">
        <v>28069402.93</v>
      </c>
      <c r="D201">
        <v>28234749.969999999</v>
      </c>
      <c r="E201">
        <v>29002740.465652101</v>
      </c>
      <c r="F201">
        <v>20</v>
      </c>
      <c r="G201">
        <v>3696247.7049747999</v>
      </c>
      <c r="H201">
        <v>8.0847982543294297</v>
      </c>
      <c r="I201">
        <v>880676.52709734405</v>
      </c>
      <c r="J201">
        <v>0</v>
      </c>
    </row>
    <row r="202" spans="1:10" x14ac:dyDescent="0.2">
      <c r="A202" s="1">
        <v>39448</v>
      </c>
      <c r="B202">
        <v>194423.45</v>
      </c>
      <c r="C202">
        <v>29292425.5</v>
      </c>
      <c r="D202">
        <v>29486848.949999999</v>
      </c>
      <c r="E202">
        <v>30396213.3901213</v>
      </c>
      <c r="F202">
        <v>20</v>
      </c>
      <c r="G202">
        <v>3730716.59485282</v>
      </c>
      <c r="H202">
        <v>8.3794344840818393</v>
      </c>
      <c r="I202">
        <v>865081.895124787</v>
      </c>
      <c r="J202">
        <v>0</v>
      </c>
    </row>
    <row r="203" spans="1:10" x14ac:dyDescent="0.2">
      <c r="A203" s="1">
        <v>39479</v>
      </c>
      <c r="B203">
        <v>161840.10999999999</v>
      </c>
      <c r="C203">
        <v>30207845.710000001</v>
      </c>
      <c r="D203">
        <v>30369685.82</v>
      </c>
      <c r="E203">
        <v>30331711.019090898</v>
      </c>
      <c r="F203">
        <v>20</v>
      </c>
      <c r="G203">
        <v>3481908.9951343099</v>
      </c>
      <c r="H203">
        <v>8.9245190019159697</v>
      </c>
      <c r="I203">
        <v>742651.97092738305</v>
      </c>
      <c r="J203">
        <v>0</v>
      </c>
    </row>
    <row r="204" spans="1:10" x14ac:dyDescent="0.2">
      <c r="A204" s="1">
        <v>39508</v>
      </c>
      <c r="B204">
        <v>193580.78</v>
      </c>
      <c r="C204">
        <v>35948887.140000001</v>
      </c>
      <c r="D204">
        <v>36142467.920000002</v>
      </c>
      <c r="E204">
        <v>36159656.564420797</v>
      </c>
      <c r="F204">
        <v>20</v>
      </c>
      <c r="G204">
        <v>3754457.7083301698</v>
      </c>
      <c r="H204">
        <v>9.8720761925536493</v>
      </c>
      <c r="I204">
        <v>904635.99393502204</v>
      </c>
      <c r="J204">
        <v>0</v>
      </c>
    </row>
    <row r="205" spans="1:10" x14ac:dyDescent="0.2">
      <c r="A205" s="1">
        <v>39539</v>
      </c>
      <c r="B205">
        <v>278472.51</v>
      </c>
      <c r="C205">
        <v>37207911.299999997</v>
      </c>
      <c r="D205">
        <v>37486383.810000002</v>
      </c>
      <c r="E205">
        <v>37487292.0625128</v>
      </c>
      <c r="F205">
        <v>20</v>
      </c>
      <c r="G205">
        <v>3601038.3554089</v>
      </c>
      <c r="H205">
        <v>10.6751759952034</v>
      </c>
      <c r="I205">
        <v>954426.14695503702</v>
      </c>
      <c r="J205">
        <v>0</v>
      </c>
    </row>
    <row r="206" spans="1:10" x14ac:dyDescent="0.2">
      <c r="A206" s="1">
        <v>39569</v>
      </c>
      <c r="B206">
        <v>363741.35</v>
      </c>
      <c r="C206">
        <v>50508546.520000003</v>
      </c>
      <c r="D206">
        <v>50872287.869999997</v>
      </c>
      <c r="E206">
        <v>50930039.084414601</v>
      </c>
      <c r="F206">
        <v>20</v>
      </c>
      <c r="G206">
        <v>4320099.2010811502</v>
      </c>
      <c r="H206">
        <v>11.992701605190501</v>
      </c>
      <c r="I206">
        <v>879621.53897376405</v>
      </c>
      <c r="J206">
        <v>0</v>
      </c>
    </row>
    <row r="207" spans="1:10" x14ac:dyDescent="0.2">
      <c r="A207" s="1">
        <v>39600</v>
      </c>
      <c r="B207">
        <v>393421.6</v>
      </c>
      <c r="C207">
        <v>55749983.310000002</v>
      </c>
      <c r="D207">
        <v>56143404.909999996</v>
      </c>
      <c r="E207">
        <v>37445144.416812897</v>
      </c>
      <c r="F207">
        <v>20</v>
      </c>
      <c r="G207">
        <v>4358968.2792846598</v>
      </c>
      <c r="H207">
        <v>8.7918107812123694</v>
      </c>
      <c r="I207">
        <v>878079.89596476394</v>
      </c>
      <c r="J207">
        <v>0</v>
      </c>
    </row>
    <row r="208" spans="1:10" x14ac:dyDescent="0.2">
      <c r="A208" s="1">
        <v>39630</v>
      </c>
      <c r="B208">
        <v>339546.96</v>
      </c>
      <c r="C208">
        <v>57710399.009999998</v>
      </c>
      <c r="D208">
        <v>58049945.969999999</v>
      </c>
      <c r="E208">
        <v>58048315.080166399</v>
      </c>
      <c r="F208">
        <v>20</v>
      </c>
      <c r="G208">
        <v>4639414.5826604404</v>
      </c>
      <c r="H208">
        <v>12.7504006115837</v>
      </c>
      <c r="I208">
        <v>1106079.4519779801</v>
      </c>
      <c r="J208">
        <v>0</v>
      </c>
    </row>
    <row r="209" spans="1:10" x14ac:dyDescent="0.2">
      <c r="A209" s="1">
        <v>39661</v>
      </c>
      <c r="B209">
        <v>148458.48000000001</v>
      </c>
      <c r="C209">
        <v>37978763.619999997</v>
      </c>
      <c r="D209">
        <v>38127222.100000001</v>
      </c>
      <c r="E209">
        <v>38127734.409976304</v>
      </c>
      <c r="F209">
        <v>20</v>
      </c>
      <c r="G209">
        <v>4254048.2048297198</v>
      </c>
      <c r="H209">
        <v>9.2092910267715293</v>
      </c>
      <c r="I209">
        <v>1049033.55021551</v>
      </c>
      <c r="J209">
        <v>0</v>
      </c>
    </row>
    <row r="210" spans="1:10" x14ac:dyDescent="0.2">
      <c r="A210" s="1">
        <v>39692</v>
      </c>
      <c r="B210">
        <v>113303.51</v>
      </c>
      <c r="C210">
        <v>13482057.140000001</v>
      </c>
      <c r="D210">
        <v>13595360.65</v>
      </c>
      <c r="E210">
        <v>13456449.658488501</v>
      </c>
      <c r="F210">
        <v>20</v>
      </c>
      <c r="G210">
        <v>1642121.1776660201</v>
      </c>
      <c r="H210">
        <v>8.4602056970426691</v>
      </c>
      <c r="I210">
        <v>436233.28403592098</v>
      </c>
      <c r="J210">
        <v>0</v>
      </c>
    </row>
    <row r="211" spans="1:10" x14ac:dyDescent="0.2">
      <c r="A211" s="1">
        <v>39722</v>
      </c>
      <c r="B211">
        <v>226040.71</v>
      </c>
      <c r="C211">
        <v>24315782.670000002</v>
      </c>
      <c r="D211">
        <v>24541823.379999999</v>
      </c>
      <c r="E211">
        <v>24516246.8864257</v>
      </c>
      <c r="F211">
        <v>20</v>
      </c>
      <c r="G211">
        <v>3450697.9705383801</v>
      </c>
      <c r="H211">
        <v>7.37356156010111</v>
      </c>
      <c r="I211">
        <v>927687.02465500101</v>
      </c>
      <c r="J211">
        <v>0</v>
      </c>
    </row>
    <row r="212" spans="1:10" x14ac:dyDescent="0.2">
      <c r="A212" s="1">
        <v>39753</v>
      </c>
      <c r="B212">
        <v>253728.78</v>
      </c>
      <c r="C212">
        <v>25399464.870000001</v>
      </c>
      <c r="D212">
        <v>25653193.649999999</v>
      </c>
      <c r="E212">
        <v>25735619.900881</v>
      </c>
      <c r="F212">
        <v>20</v>
      </c>
      <c r="G212">
        <v>3823545.4159350898</v>
      </c>
      <c r="H212">
        <v>6.9644581670334302</v>
      </c>
      <c r="I212">
        <v>893302.19815142802</v>
      </c>
      <c r="J212">
        <v>0</v>
      </c>
    </row>
    <row r="213" spans="1:10" x14ac:dyDescent="0.2">
      <c r="A213" s="1">
        <v>39783</v>
      </c>
      <c r="B213">
        <v>236172.11</v>
      </c>
      <c r="C213">
        <v>19731165.34</v>
      </c>
      <c r="D213">
        <v>19967337.449999999</v>
      </c>
      <c r="E213">
        <v>19982437.0653922</v>
      </c>
      <c r="F213">
        <v>20</v>
      </c>
      <c r="G213">
        <v>3184282.9857755699</v>
      </c>
      <c r="H213">
        <v>6.5227008177813603</v>
      </c>
      <c r="I213">
        <v>787688.16997339705</v>
      </c>
      <c r="J213">
        <v>0</v>
      </c>
    </row>
    <row r="214" spans="1:10" x14ac:dyDescent="0.2">
      <c r="A214" s="1">
        <v>39814</v>
      </c>
      <c r="B214">
        <v>183694.42</v>
      </c>
      <c r="C214">
        <v>19149213.550000001</v>
      </c>
      <c r="D214">
        <v>19332907.969999999</v>
      </c>
      <c r="E214">
        <v>19305246.322634298</v>
      </c>
      <c r="F214">
        <v>20</v>
      </c>
      <c r="G214">
        <v>3438444.2367176502</v>
      </c>
      <c r="H214">
        <v>5.8785089938159301</v>
      </c>
      <c r="I214">
        <v>907679.04764496605</v>
      </c>
      <c r="J214">
        <v>0</v>
      </c>
    </row>
    <row r="215" spans="1:10" x14ac:dyDescent="0.2">
      <c r="A215" s="1">
        <v>39845</v>
      </c>
      <c r="B215">
        <v>140762.69</v>
      </c>
      <c r="C215">
        <v>14610177.300000001</v>
      </c>
      <c r="D215">
        <v>14750939.99</v>
      </c>
      <c r="E215">
        <v>14961793.710594</v>
      </c>
      <c r="F215">
        <v>20</v>
      </c>
      <c r="G215">
        <v>3579269.6434981502</v>
      </c>
      <c r="H215">
        <v>4.4245692565385202</v>
      </c>
      <c r="I215">
        <v>874932.71488943906</v>
      </c>
      <c r="J215">
        <v>0</v>
      </c>
    </row>
    <row r="216" spans="1:10" x14ac:dyDescent="0.2">
      <c r="A216" s="1">
        <v>39873</v>
      </c>
      <c r="B216">
        <v>172483.23</v>
      </c>
      <c r="C216">
        <v>13519293.109999999</v>
      </c>
      <c r="D216">
        <v>13691776.34</v>
      </c>
      <c r="E216">
        <v>14066299.8028457</v>
      </c>
      <c r="F216">
        <v>20</v>
      </c>
      <c r="G216">
        <v>3520944.6226184801</v>
      </c>
      <c r="H216">
        <v>4.2510659354241902</v>
      </c>
      <c r="I216">
        <v>901467.94288264797</v>
      </c>
      <c r="J216">
        <v>0</v>
      </c>
    </row>
    <row r="217" spans="1:10" x14ac:dyDescent="0.2">
      <c r="A217" s="1">
        <v>39904</v>
      </c>
      <c r="B217">
        <v>113671.79</v>
      </c>
      <c r="C217">
        <v>12040901.01</v>
      </c>
      <c r="D217">
        <v>12154572.800000001</v>
      </c>
      <c r="E217">
        <v>12396159.120420899</v>
      </c>
      <c r="F217">
        <v>20</v>
      </c>
      <c r="G217">
        <v>3511916.9513164898</v>
      </c>
      <c r="H217">
        <v>3.7911277477894401</v>
      </c>
      <c r="I217">
        <v>917966.68164707499</v>
      </c>
      <c r="J217">
        <v>0</v>
      </c>
    </row>
    <row r="218" spans="1:10" x14ac:dyDescent="0.2">
      <c r="A218" s="1">
        <v>39934</v>
      </c>
      <c r="B218">
        <v>124280.8</v>
      </c>
      <c r="C218">
        <v>12922748.310000001</v>
      </c>
      <c r="D218">
        <v>13047029.109999999</v>
      </c>
      <c r="E218">
        <v>13201330.4429045</v>
      </c>
      <c r="F218">
        <v>20</v>
      </c>
      <c r="G218">
        <v>3769963.5557009</v>
      </c>
      <c r="H218">
        <v>3.7301108514953101</v>
      </c>
      <c r="I218">
        <v>861051.52595723001</v>
      </c>
      <c r="J218">
        <v>0</v>
      </c>
    </row>
    <row r="219" spans="1:10" x14ac:dyDescent="0.2">
      <c r="A219" s="1">
        <v>39965</v>
      </c>
      <c r="B219">
        <v>119206.2</v>
      </c>
      <c r="C219">
        <v>12222747.59</v>
      </c>
      <c r="D219">
        <v>12341953.789999999</v>
      </c>
      <c r="E219">
        <v>12452625.2150946</v>
      </c>
      <c r="F219">
        <v>20</v>
      </c>
      <c r="G219">
        <v>3351008.7082273802</v>
      </c>
      <c r="H219">
        <v>3.9686409992924299</v>
      </c>
      <c r="I219">
        <v>846325.33336250705</v>
      </c>
      <c r="J219">
        <v>0</v>
      </c>
    </row>
    <row r="220" spans="1:10" x14ac:dyDescent="0.2">
      <c r="A220" s="1">
        <v>39995</v>
      </c>
      <c r="B220">
        <v>83050.92</v>
      </c>
      <c r="C220">
        <v>11691626.25</v>
      </c>
      <c r="D220">
        <v>11774677.17</v>
      </c>
      <c r="E220">
        <v>11763289.3089677</v>
      </c>
      <c r="F220">
        <v>20</v>
      </c>
      <c r="G220">
        <v>4357713.6781390402</v>
      </c>
      <c r="H220">
        <v>2.9160507337914301</v>
      </c>
      <c r="I220">
        <v>944024.85982260702</v>
      </c>
      <c r="J220">
        <v>0</v>
      </c>
    </row>
    <row r="221" spans="1:10" x14ac:dyDescent="0.2">
      <c r="A221" s="1">
        <v>40026</v>
      </c>
      <c r="B221">
        <v>76460</v>
      </c>
      <c r="C221">
        <v>10569459.74</v>
      </c>
      <c r="D221">
        <v>10645919.74</v>
      </c>
      <c r="E221">
        <v>10647638.799040001</v>
      </c>
      <c r="F221">
        <v>20</v>
      </c>
      <c r="G221">
        <v>3418958.5700597102</v>
      </c>
      <c r="H221">
        <v>3.3955239535511899</v>
      </c>
      <c r="I221">
        <v>961516.92179683899</v>
      </c>
      <c r="J221">
        <v>0</v>
      </c>
    </row>
    <row r="222" spans="1:10" x14ac:dyDescent="0.2">
      <c r="A222" s="1">
        <v>40057</v>
      </c>
      <c r="B222">
        <v>94521.03</v>
      </c>
      <c r="C222">
        <v>8667917.9199999999</v>
      </c>
      <c r="D222">
        <v>8762438.9499999993</v>
      </c>
      <c r="E222">
        <v>8789703.6995650604</v>
      </c>
      <c r="F222">
        <v>20</v>
      </c>
      <c r="G222">
        <v>3143287.55374848</v>
      </c>
      <c r="H222">
        <v>3.07124286755259</v>
      </c>
      <c r="I222">
        <v>864095.78055181203</v>
      </c>
      <c r="J222">
        <v>0</v>
      </c>
    </row>
    <row r="223" spans="1:10" x14ac:dyDescent="0.2">
      <c r="A223" s="1">
        <v>40087</v>
      </c>
      <c r="B223">
        <v>180469.17</v>
      </c>
      <c r="C223">
        <v>12278825.890000001</v>
      </c>
      <c r="D223">
        <v>12459295.060000001</v>
      </c>
      <c r="E223">
        <v>12460804.2541238</v>
      </c>
      <c r="F223">
        <v>20</v>
      </c>
      <c r="G223">
        <v>3296087.82257229</v>
      </c>
      <c r="H223">
        <v>4.0386588974423896</v>
      </c>
      <c r="I223">
        <v>850970.15725922503</v>
      </c>
      <c r="J223">
        <v>0</v>
      </c>
    </row>
    <row r="224" spans="1:10" x14ac:dyDescent="0.2">
      <c r="A224" s="1">
        <v>40118</v>
      </c>
      <c r="B224">
        <v>145712.70000000001</v>
      </c>
      <c r="C224">
        <v>11558513.76</v>
      </c>
      <c r="D224">
        <v>11704226.460000001</v>
      </c>
      <c r="E224">
        <v>11691242.0141125</v>
      </c>
      <c r="F224">
        <v>20</v>
      </c>
      <c r="G224">
        <v>3062273.5011873702</v>
      </c>
      <c r="H224">
        <v>4.2034590121698701</v>
      </c>
      <c r="I224">
        <v>1180899.1321824701</v>
      </c>
      <c r="J224">
        <v>0</v>
      </c>
    </row>
    <row r="225" spans="1:10" x14ac:dyDescent="0.2">
      <c r="A225" s="1">
        <v>40148</v>
      </c>
      <c r="B225">
        <v>196593.85</v>
      </c>
      <c r="C225">
        <v>15052204.65</v>
      </c>
      <c r="D225">
        <v>15248798.5</v>
      </c>
      <c r="E225">
        <v>15351530.4850855</v>
      </c>
      <c r="F225">
        <v>20</v>
      </c>
      <c r="G225">
        <v>3246835.2152069202</v>
      </c>
      <c r="H225">
        <v>4.9788914572069496</v>
      </c>
      <c r="I225">
        <v>814109.63086690905</v>
      </c>
      <c r="J225">
        <v>0</v>
      </c>
    </row>
    <row r="226" spans="1:10" x14ac:dyDescent="0.2">
      <c r="A226" s="1">
        <v>40179</v>
      </c>
      <c r="B226">
        <v>273339.95</v>
      </c>
      <c r="C226">
        <v>17147202.699999999</v>
      </c>
      <c r="D226">
        <v>17420542.649999999</v>
      </c>
      <c r="E226">
        <v>17423768.123401798</v>
      </c>
      <c r="F226">
        <v>20</v>
      </c>
      <c r="G226">
        <v>3115838.4952301602</v>
      </c>
      <c r="H226">
        <v>5.8381782827725797</v>
      </c>
      <c r="I226">
        <v>767052.51207771502</v>
      </c>
      <c r="J226">
        <v>0</v>
      </c>
    </row>
    <row r="227" spans="1:10" x14ac:dyDescent="0.2">
      <c r="A227" s="1">
        <v>40210</v>
      </c>
      <c r="B227">
        <v>206552.52</v>
      </c>
      <c r="C227">
        <v>14248063.77</v>
      </c>
      <c r="D227">
        <v>14454616.289999999</v>
      </c>
      <c r="E227">
        <v>14117695.989097301</v>
      </c>
      <c r="F227">
        <v>20</v>
      </c>
      <c r="G227">
        <v>2709249.6322354199</v>
      </c>
      <c r="H227">
        <v>5.4699121892612101</v>
      </c>
      <c r="I227">
        <v>701661.59801862901</v>
      </c>
      <c r="J227">
        <v>0</v>
      </c>
    </row>
    <row r="228" spans="1:10" x14ac:dyDescent="0.2">
      <c r="A228" s="1">
        <v>40238</v>
      </c>
      <c r="B228">
        <v>170361.12</v>
      </c>
      <c r="C228">
        <v>11524796.369999999</v>
      </c>
      <c r="D228">
        <v>11695157.49</v>
      </c>
      <c r="E228">
        <v>11881760.968352299</v>
      </c>
      <c r="F228">
        <v>20</v>
      </c>
      <c r="G228">
        <v>2606749.0670757201</v>
      </c>
      <c r="H228">
        <v>4.80318878961591</v>
      </c>
      <c r="I228">
        <v>638946.92796746001</v>
      </c>
      <c r="J228">
        <v>0</v>
      </c>
    </row>
    <row r="229" spans="1:10" x14ac:dyDescent="0.2">
      <c r="A229" s="1">
        <v>40269</v>
      </c>
      <c r="B229">
        <v>176834.94</v>
      </c>
      <c r="C229">
        <v>12066162.41</v>
      </c>
      <c r="D229">
        <v>12242997.35</v>
      </c>
      <c r="E229">
        <v>12308917.234237101</v>
      </c>
      <c r="F229">
        <v>20</v>
      </c>
      <c r="G229">
        <v>3145341.4897636799</v>
      </c>
      <c r="H229">
        <v>4.1758151927930802</v>
      </c>
      <c r="I229">
        <v>825447.545240507</v>
      </c>
      <c r="J229">
        <v>0</v>
      </c>
    </row>
    <row r="230" spans="1:10" x14ac:dyDescent="0.2">
      <c r="A230" s="1">
        <v>40299</v>
      </c>
      <c r="B230">
        <v>225580.93</v>
      </c>
      <c r="C230">
        <v>12730137.17</v>
      </c>
      <c r="D230">
        <v>12955718.1</v>
      </c>
      <c r="E230">
        <v>12927044.9575989</v>
      </c>
      <c r="F230">
        <v>20</v>
      </c>
      <c r="G230">
        <v>3115673.0132726198</v>
      </c>
      <c r="H230">
        <v>4.4044655523632601</v>
      </c>
      <c r="I230">
        <v>795829.50178812398</v>
      </c>
      <c r="J230">
        <v>0</v>
      </c>
    </row>
    <row r="231" spans="1:10" x14ac:dyDescent="0.2">
      <c r="A231" s="1">
        <v>40330</v>
      </c>
      <c r="B231">
        <v>276710.75</v>
      </c>
      <c r="C231">
        <v>14504991.66</v>
      </c>
      <c r="D231">
        <v>14781702.41</v>
      </c>
      <c r="E231">
        <v>14781475.901387401</v>
      </c>
      <c r="F231">
        <v>20</v>
      </c>
      <c r="G231">
        <v>3226898.8289640602</v>
      </c>
      <c r="H231">
        <v>4.8333186692940799</v>
      </c>
      <c r="I231">
        <v>815154.452567806</v>
      </c>
      <c r="J231">
        <v>0</v>
      </c>
    </row>
    <row r="232" spans="1:10" x14ac:dyDescent="0.2">
      <c r="A232" s="1">
        <v>40360</v>
      </c>
      <c r="B232">
        <v>335200.3</v>
      </c>
      <c r="C232">
        <v>15676153.039999999</v>
      </c>
      <c r="D232">
        <v>16011353.34</v>
      </c>
      <c r="E232">
        <v>17007695.177645601</v>
      </c>
      <c r="F232">
        <v>20</v>
      </c>
      <c r="G232">
        <v>3603416.7345902501</v>
      </c>
      <c r="H232">
        <v>4.8518343242063997</v>
      </c>
      <c r="I232">
        <v>475485.81965905702</v>
      </c>
      <c r="J232">
        <v>0</v>
      </c>
    </row>
    <row r="233" spans="1:10" x14ac:dyDescent="0.2">
      <c r="A233" s="1">
        <v>40391</v>
      </c>
      <c r="B233">
        <v>326985.15999999997</v>
      </c>
      <c r="C233">
        <v>14605056.050000001</v>
      </c>
      <c r="D233">
        <v>14932041.210000001</v>
      </c>
      <c r="E233">
        <v>14921489.1405658</v>
      </c>
      <c r="F233">
        <v>20</v>
      </c>
      <c r="G233">
        <v>3299601.29664071</v>
      </c>
      <c r="H233">
        <v>4.63324104814299</v>
      </c>
      <c r="I233">
        <v>366359.02953573002</v>
      </c>
      <c r="J233">
        <v>0</v>
      </c>
    </row>
    <row r="234" spans="1:10" x14ac:dyDescent="0.2">
      <c r="A234" s="1">
        <v>40422</v>
      </c>
      <c r="B234">
        <v>154033.45000000001</v>
      </c>
      <c r="C234">
        <v>11605544.369999999</v>
      </c>
      <c r="D234">
        <v>11759577.82</v>
      </c>
      <c r="E234">
        <v>11966910.320000101</v>
      </c>
      <c r="F234">
        <v>20</v>
      </c>
      <c r="G234">
        <v>3054703.3281309102</v>
      </c>
      <c r="H234">
        <v>4.0427549877884799</v>
      </c>
      <c r="I234">
        <v>382506.79601515498</v>
      </c>
      <c r="J234">
        <v>0</v>
      </c>
    </row>
    <row r="235" spans="1:10" x14ac:dyDescent="0.2">
      <c r="A235" s="1">
        <v>40452</v>
      </c>
      <c r="B235">
        <v>249169.29</v>
      </c>
      <c r="C235">
        <v>11246389.609999999</v>
      </c>
      <c r="D235">
        <v>11495558.9</v>
      </c>
      <c r="E235">
        <v>11508804.8453355</v>
      </c>
      <c r="F235">
        <v>20</v>
      </c>
      <c r="G235">
        <v>3151944.3827365199</v>
      </c>
      <c r="H235">
        <v>3.7809241724888598</v>
      </c>
      <c r="I235">
        <v>408457.86169342499</v>
      </c>
      <c r="J235">
        <v>0</v>
      </c>
    </row>
    <row r="236" spans="1:10" x14ac:dyDescent="0.2">
      <c r="A236" s="1">
        <v>40483</v>
      </c>
      <c r="B236">
        <v>270417.90999999997</v>
      </c>
      <c r="C236">
        <v>10058495.67</v>
      </c>
      <c r="D236">
        <v>10328913.58</v>
      </c>
      <c r="E236">
        <v>8804444.1698768009</v>
      </c>
      <c r="F236">
        <v>20</v>
      </c>
      <c r="G236">
        <v>2904288.6859379499</v>
      </c>
      <c r="H236">
        <v>3.1579082910649801</v>
      </c>
      <c r="I236">
        <v>367033.15109286999</v>
      </c>
      <c r="J236">
        <v>0</v>
      </c>
    </row>
    <row r="237" spans="1:10" x14ac:dyDescent="0.2">
      <c r="A237" s="1">
        <v>40513</v>
      </c>
      <c r="B237">
        <v>341627.75</v>
      </c>
      <c r="C237">
        <v>14686881.060000001</v>
      </c>
      <c r="D237">
        <v>15028508.810000001</v>
      </c>
      <c r="E237">
        <v>14989088.6054828</v>
      </c>
      <c r="F237">
        <v>20</v>
      </c>
      <c r="G237">
        <v>3457136.50756909</v>
      </c>
      <c r="H237">
        <v>4.4622529544192702</v>
      </c>
      <c r="I237">
        <v>437528.98924807803</v>
      </c>
      <c r="J237">
        <v>0</v>
      </c>
    </row>
    <row r="238" spans="1:10" x14ac:dyDescent="0.2">
      <c r="A238" s="1">
        <v>40544</v>
      </c>
      <c r="B238">
        <v>316000.93</v>
      </c>
      <c r="C238">
        <v>15292796.98</v>
      </c>
      <c r="D238">
        <v>15608797.91</v>
      </c>
      <c r="E238">
        <v>15608914.4046013</v>
      </c>
      <c r="F238">
        <v>20</v>
      </c>
      <c r="G238">
        <v>3453380.9089204702</v>
      </c>
      <c r="H238">
        <v>4.6393610757606201</v>
      </c>
      <c r="I238">
        <v>412566.56401910901</v>
      </c>
      <c r="J238">
        <v>0</v>
      </c>
    </row>
    <row r="239" spans="1:10" x14ac:dyDescent="0.2">
      <c r="A239" s="1">
        <v>40575</v>
      </c>
      <c r="B239">
        <v>247196.72</v>
      </c>
      <c r="C239">
        <v>13406575.939999999</v>
      </c>
      <c r="D239">
        <v>13653772.66</v>
      </c>
      <c r="E239">
        <v>13662654.1164064</v>
      </c>
      <c r="F239">
        <v>20</v>
      </c>
      <c r="G239">
        <v>3219521.2644000598</v>
      </c>
      <c r="H239">
        <v>4.3571140678273901</v>
      </c>
      <c r="I239">
        <v>365167.27638052899</v>
      </c>
      <c r="J239">
        <v>0</v>
      </c>
    </row>
    <row r="240" spans="1:10" x14ac:dyDescent="0.2">
      <c r="A240" s="1">
        <v>40603</v>
      </c>
      <c r="B240">
        <v>194747.32</v>
      </c>
      <c r="C240">
        <v>14875129.75</v>
      </c>
      <c r="D240">
        <v>15069877.07</v>
      </c>
      <c r="E240">
        <v>15112422.9379621</v>
      </c>
      <c r="F240">
        <v>20</v>
      </c>
      <c r="G240">
        <v>3750722.5479866299</v>
      </c>
      <c r="H240">
        <v>4.1443315539543102</v>
      </c>
      <c r="I240">
        <v>431814.86778677098</v>
      </c>
      <c r="J240">
        <v>0</v>
      </c>
    </row>
    <row r="241" spans="1:10" x14ac:dyDescent="0.2">
      <c r="A241" s="1">
        <v>40634</v>
      </c>
      <c r="B241">
        <v>197626.12</v>
      </c>
      <c r="C241">
        <v>15553407.17</v>
      </c>
      <c r="D241">
        <v>15751033.289999999</v>
      </c>
      <c r="E241">
        <v>15850241.902992699</v>
      </c>
      <c r="F241">
        <v>20</v>
      </c>
      <c r="G241">
        <v>3662005.2448342298</v>
      </c>
      <c r="H241">
        <v>4.4430338794258697</v>
      </c>
      <c r="I241">
        <v>420171.46644093498</v>
      </c>
      <c r="J241">
        <v>0</v>
      </c>
    </row>
    <row r="242" spans="1:10" x14ac:dyDescent="0.2">
      <c r="A242" s="1">
        <v>40664</v>
      </c>
      <c r="B242">
        <v>272689.02</v>
      </c>
      <c r="C242">
        <v>14919347.85</v>
      </c>
      <c r="D242">
        <v>15192036.869999999</v>
      </c>
      <c r="E242">
        <v>15362498.4593425</v>
      </c>
      <c r="F242">
        <v>20</v>
      </c>
      <c r="G242">
        <v>3476282.2685763701</v>
      </c>
      <c r="H242">
        <v>4.5442788890954802</v>
      </c>
      <c r="I242">
        <v>434697.66628598102</v>
      </c>
      <c r="J242">
        <v>0</v>
      </c>
    </row>
    <row r="243" spans="1:10" x14ac:dyDescent="0.2">
      <c r="A243" s="1">
        <v>40695</v>
      </c>
      <c r="B243">
        <v>295100.39</v>
      </c>
      <c r="C243">
        <v>14966927.48</v>
      </c>
      <c r="D243">
        <v>15262027.869999999</v>
      </c>
      <c r="E243">
        <v>15291712.008008599</v>
      </c>
      <c r="F243">
        <v>20</v>
      </c>
      <c r="G243">
        <v>3338804.6403999398</v>
      </c>
      <c r="H243">
        <v>4.7038655221330501</v>
      </c>
      <c r="I243">
        <v>413576.02510648803</v>
      </c>
      <c r="J243">
        <v>0</v>
      </c>
    </row>
    <row r="244" spans="1:10" x14ac:dyDescent="0.2">
      <c r="A244" s="1">
        <v>40725</v>
      </c>
      <c r="B244">
        <v>307471.45</v>
      </c>
      <c r="C244">
        <v>15441589.890000001</v>
      </c>
      <c r="D244">
        <v>15749061.34</v>
      </c>
      <c r="E244">
        <v>15781942.1070603</v>
      </c>
      <c r="F244">
        <v>20</v>
      </c>
      <c r="G244">
        <v>3504973.682705</v>
      </c>
      <c r="H244">
        <v>4.6254160904825596</v>
      </c>
      <c r="I244">
        <v>430019.56164138601</v>
      </c>
      <c r="J244">
        <v>0</v>
      </c>
    </row>
    <row r="245" spans="1:10" x14ac:dyDescent="0.2">
      <c r="A245" s="1">
        <v>40756</v>
      </c>
      <c r="B245">
        <v>344607.56</v>
      </c>
      <c r="C245">
        <v>15217583.859999999</v>
      </c>
      <c r="D245">
        <v>15562191.42</v>
      </c>
      <c r="E245">
        <v>15838465.7921758</v>
      </c>
      <c r="F245">
        <v>20</v>
      </c>
      <c r="G245">
        <v>3641111.29077871</v>
      </c>
      <c r="H245">
        <v>4.46833110263852</v>
      </c>
      <c r="I245">
        <v>431225.036579023</v>
      </c>
      <c r="J245">
        <v>0</v>
      </c>
    </row>
    <row r="246" spans="1:10" x14ac:dyDescent="0.2">
      <c r="A246" s="1">
        <v>40787</v>
      </c>
      <c r="B246">
        <v>477097.47</v>
      </c>
      <c r="C246">
        <v>12663687.720000001</v>
      </c>
      <c r="D246">
        <v>13140785.189999999</v>
      </c>
      <c r="E246">
        <v>13141048.2848977</v>
      </c>
      <c r="F246">
        <v>20</v>
      </c>
      <c r="G246">
        <v>3270557.8348115301</v>
      </c>
      <c r="H246">
        <v>4.1523400256207301</v>
      </c>
      <c r="I246">
        <v>439419.91869769298</v>
      </c>
      <c r="J246">
        <v>0</v>
      </c>
    </row>
    <row r="247" spans="1:10" x14ac:dyDescent="0.2">
      <c r="A247" s="1">
        <v>40817</v>
      </c>
      <c r="B247">
        <v>348636.32</v>
      </c>
      <c r="C247">
        <v>13112743.880000001</v>
      </c>
      <c r="D247">
        <v>13461380.199999999</v>
      </c>
      <c r="E247">
        <v>13298168.0519544</v>
      </c>
      <c r="F247">
        <v>20</v>
      </c>
      <c r="G247">
        <v>3633372.65819406</v>
      </c>
      <c r="H247">
        <v>3.7873621426939299</v>
      </c>
      <c r="I247">
        <v>462730.003988977</v>
      </c>
      <c r="J247">
        <v>0</v>
      </c>
    </row>
    <row r="248" spans="1:10" x14ac:dyDescent="0.2">
      <c r="A248" s="1">
        <v>40848</v>
      </c>
      <c r="B248">
        <v>282056.84999999998</v>
      </c>
      <c r="C248">
        <v>11893488.550000001</v>
      </c>
      <c r="D248">
        <v>12175545.4</v>
      </c>
      <c r="E248">
        <v>12198368.022476001</v>
      </c>
      <c r="F248">
        <v>20</v>
      </c>
      <c r="G248">
        <v>3578619.35691468</v>
      </c>
      <c r="H248">
        <v>3.5321470538425799</v>
      </c>
      <c r="I248">
        <v>441841.79587419401</v>
      </c>
      <c r="J248">
        <v>0</v>
      </c>
    </row>
    <row r="249" spans="1:10" x14ac:dyDescent="0.2">
      <c r="A249" s="1">
        <v>40878</v>
      </c>
      <c r="B249">
        <v>150458.01999999999</v>
      </c>
      <c r="C249">
        <v>12225664.859999999</v>
      </c>
      <c r="D249">
        <v>12376122.880000001</v>
      </c>
      <c r="E249">
        <v>12365371.655770499</v>
      </c>
      <c r="F249">
        <v>20</v>
      </c>
      <c r="G249">
        <v>3693633.03739778</v>
      </c>
      <c r="H249">
        <v>3.4736299408356399</v>
      </c>
      <c r="I249">
        <v>464942.65339408402</v>
      </c>
      <c r="J249">
        <v>0</v>
      </c>
    </row>
    <row r="250" spans="1:10" x14ac:dyDescent="0.2">
      <c r="A250" s="1">
        <v>40909</v>
      </c>
      <c r="B250">
        <v>316579.74</v>
      </c>
      <c r="C250">
        <v>10099371.449999999</v>
      </c>
      <c r="D250">
        <v>10415951.189999999</v>
      </c>
      <c r="E250">
        <v>10416825.476442801</v>
      </c>
      <c r="F250">
        <v>20</v>
      </c>
      <c r="G250">
        <v>3583932.7722311202</v>
      </c>
      <c r="H250">
        <v>3.0298237506527999</v>
      </c>
      <c r="I250">
        <v>441859.15760601399</v>
      </c>
      <c r="J250">
        <v>0</v>
      </c>
    </row>
    <row r="251" spans="1:10" x14ac:dyDescent="0.2">
      <c r="A251" s="1">
        <v>40940</v>
      </c>
      <c r="B251">
        <v>269636.81</v>
      </c>
      <c r="C251">
        <v>8619461.2300000004</v>
      </c>
      <c r="D251">
        <v>8889098.0399999991</v>
      </c>
      <c r="E251">
        <v>8891358.3685886003</v>
      </c>
      <c r="F251">
        <v>20</v>
      </c>
      <c r="G251">
        <v>3355227.9875147101</v>
      </c>
      <c r="H251">
        <v>2.7520157464424999</v>
      </c>
      <c r="I251">
        <v>342281.88595650299</v>
      </c>
      <c r="J251">
        <v>0</v>
      </c>
    </row>
    <row r="252" spans="1:10" x14ac:dyDescent="0.2">
      <c r="A252" s="1">
        <v>40969</v>
      </c>
      <c r="B252">
        <v>232776.26</v>
      </c>
      <c r="C252">
        <v>8070604.1699999999</v>
      </c>
      <c r="D252">
        <v>8303380.4299999997</v>
      </c>
      <c r="E252">
        <v>8304257.8065469395</v>
      </c>
      <c r="F252">
        <v>20</v>
      </c>
      <c r="G252">
        <v>3610335.3783388799</v>
      </c>
      <c r="H252">
        <v>2.4257500089676598</v>
      </c>
      <c r="I252">
        <v>453513.26983487903</v>
      </c>
      <c r="J252">
        <v>0</v>
      </c>
    </row>
    <row r="253" spans="1:10" x14ac:dyDescent="0.2">
      <c r="A253" s="1">
        <v>41000</v>
      </c>
      <c r="B253">
        <v>215398.28</v>
      </c>
      <c r="C253">
        <v>7052324.8799999999</v>
      </c>
      <c r="D253">
        <v>7267723.1600000001</v>
      </c>
      <c r="E253">
        <v>7267901.5011464898</v>
      </c>
      <c r="F253">
        <v>20</v>
      </c>
      <c r="G253">
        <v>3556659.95685955</v>
      </c>
      <c r="H253">
        <v>2.1677429221876299</v>
      </c>
      <c r="I253">
        <v>442022.94696397398</v>
      </c>
      <c r="J253">
        <v>0</v>
      </c>
    </row>
    <row r="254" spans="1:10" x14ac:dyDescent="0.2">
      <c r="A254" s="1">
        <v>41030</v>
      </c>
      <c r="B254">
        <v>217396.84</v>
      </c>
      <c r="C254">
        <v>7970381.5700000003</v>
      </c>
      <c r="D254">
        <v>8187778.4100000001</v>
      </c>
      <c r="E254">
        <v>8280623.3801148804</v>
      </c>
      <c r="F254">
        <v>20</v>
      </c>
      <c r="G254">
        <v>3593733.0594739001</v>
      </c>
      <c r="H254">
        <v>2.4261942757043502</v>
      </c>
      <c r="I254">
        <v>438471.19719020597</v>
      </c>
      <c r="J254">
        <v>0</v>
      </c>
    </row>
    <row r="255" spans="1:10" x14ac:dyDescent="0.2">
      <c r="A255" s="1">
        <v>41061</v>
      </c>
      <c r="B255">
        <v>209454.73</v>
      </c>
      <c r="C255">
        <v>8325036.9800000004</v>
      </c>
      <c r="D255">
        <v>8534491.7100000009</v>
      </c>
      <c r="E255">
        <v>8534684.5783610791</v>
      </c>
      <c r="F255">
        <v>20</v>
      </c>
      <c r="G255">
        <v>3555781.1525132898</v>
      </c>
      <c r="H255">
        <v>2.5204854142367998</v>
      </c>
      <c r="I255">
        <v>427609.95276680402</v>
      </c>
      <c r="J255">
        <v>0</v>
      </c>
    </row>
    <row r="256" spans="1:10" x14ac:dyDescent="0.2">
      <c r="A256" s="1">
        <v>41091</v>
      </c>
      <c r="B256">
        <v>309632.90999999997</v>
      </c>
      <c r="C256">
        <v>10398176.720000001</v>
      </c>
      <c r="D256">
        <v>10707809.630000001</v>
      </c>
      <c r="E256">
        <v>10707502.6864959</v>
      </c>
      <c r="F256">
        <v>20</v>
      </c>
      <c r="G256">
        <v>3729446.1490511098</v>
      </c>
      <c r="H256">
        <v>2.9752859256030999</v>
      </c>
      <c r="I256">
        <v>388665.95107056299</v>
      </c>
      <c r="J256">
        <v>0</v>
      </c>
    </row>
    <row r="257" spans="1:10" x14ac:dyDescent="0.2">
      <c r="A257" s="1">
        <v>41122</v>
      </c>
      <c r="B257">
        <v>280890.21000000002</v>
      </c>
      <c r="C257">
        <v>9127283.0399999991</v>
      </c>
      <c r="D257">
        <v>9408173.25</v>
      </c>
      <c r="E257">
        <v>9408624.8242497202</v>
      </c>
      <c r="F257">
        <v>20</v>
      </c>
      <c r="G257">
        <v>3209933.39690853</v>
      </c>
      <c r="H257">
        <v>3.0359330026656899</v>
      </c>
      <c r="I257">
        <v>336517.911783711</v>
      </c>
      <c r="J257">
        <v>0</v>
      </c>
    </row>
    <row r="258" spans="1:10" x14ac:dyDescent="0.2">
      <c r="A258" s="1">
        <v>41153</v>
      </c>
      <c r="B258">
        <v>244049.26</v>
      </c>
      <c r="C258">
        <v>9179698.5500000007</v>
      </c>
      <c r="D258">
        <v>9423747.8100000005</v>
      </c>
      <c r="E258">
        <v>9425578.2886025999</v>
      </c>
      <c r="F258">
        <v>20</v>
      </c>
      <c r="G258">
        <v>3448388.3282189099</v>
      </c>
      <c r="H258">
        <v>2.8382860670993</v>
      </c>
      <c r="I258">
        <v>361934.25732901599</v>
      </c>
      <c r="J258">
        <v>0</v>
      </c>
    </row>
    <row r="259" spans="1:10" x14ac:dyDescent="0.2">
      <c r="A259" s="1">
        <v>41183</v>
      </c>
      <c r="B259">
        <v>294680.01</v>
      </c>
      <c r="C259">
        <v>11963945.52</v>
      </c>
      <c r="D259">
        <v>12258625.529999999</v>
      </c>
      <c r="E259">
        <v>12258898.943277899</v>
      </c>
      <c r="F259">
        <v>20</v>
      </c>
      <c r="G259">
        <v>3814688.7296859301</v>
      </c>
      <c r="H259">
        <v>3.32054043366159</v>
      </c>
      <c r="I259">
        <v>407929.22547736298</v>
      </c>
      <c r="J259">
        <v>0</v>
      </c>
    </row>
    <row r="260" spans="1:10" x14ac:dyDescent="0.2">
      <c r="A260" s="1">
        <v>41214</v>
      </c>
      <c r="B260">
        <v>347385.3</v>
      </c>
      <c r="C260">
        <v>13256328.439999999</v>
      </c>
      <c r="D260">
        <v>13603713.74</v>
      </c>
      <c r="E260">
        <v>13604831.888484299</v>
      </c>
      <c r="F260">
        <v>20</v>
      </c>
      <c r="G260">
        <v>3998979.51177542</v>
      </c>
      <c r="H260">
        <v>3.5065094169688402</v>
      </c>
      <c r="I260">
        <v>417627.42782166903</v>
      </c>
      <c r="J260">
        <v>0</v>
      </c>
    </row>
    <row r="261" spans="1:10" x14ac:dyDescent="0.2">
      <c r="A261" s="1">
        <v>41244</v>
      </c>
      <c r="B261">
        <v>351958.76</v>
      </c>
      <c r="C261">
        <v>13678801.02</v>
      </c>
      <c r="D261">
        <v>14030759.779999999</v>
      </c>
      <c r="E261">
        <v>14030755.767725199</v>
      </c>
      <c r="F261">
        <v>20</v>
      </c>
      <c r="G261">
        <v>4091755.6257791999</v>
      </c>
      <c r="H261">
        <v>3.5337000856777601</v>
      </c>
      <c r="I261">
        <v>428281.43766317202</v>
      </c>
      <c r="J261">
        <v>0</v>
      </c>
    </row>
    <row r="262" spans="1:10" x14ac:dyDescent="0.2">
      <c r="A262" s="1">
        <v>41275</v>
      </c>
      <c r="B262">
        <v>299379.46000000002</v>
      </c>
      <c r="C262">
        <v>12397101.49</v>
      </c>
      <c r="D262">
        <v>12696480.949999999</v>
      </c>
      <c r="E262">
        <v>12694964.3452339</v>
      </c>
      <c r="F262">
        <v>20</v>
      </c>
      <c r="G262">
        <v>4032569.93944328</v>
      </c>
      <c r="H262">
        <v>3.2588380627236599</v>
      </c>
      <c r="I262">
        <v>446528.06401904603</v>
      </c>
      <c r="J262">
        <v>0</v>
      </c>
    </row>
    <row r="263" spans="1:10" x14ac:dyDescent="0.2">
      <c r="A263" s="1">
        <v>41306</v>
      </c>
      <c r="B263">
        <v>310438.03000000003</v>
      </c>
      <c r="C263">
        <v>10916183.640000001</v>
      </c>
      <c r="D263">
        <v>11226621.67</v>
      </c>
      <c r="E263">
        <v>11226518.147948699</v>
      </c>
      <c r="F263">
        <v>20</v>
      </c>
      <c r="G263">
        <v>3493874.5718574799</v>
      </c>
      <c r="H263">
        <v>3.3313711910069301</v>
      </c>
      <c r="I263">
        <v>412874.94572893198</v>
      </c>
      <c r="J263">
        <v>0</v>
      </c>
    </row>
    <row r="264" spans="1:10" x14ac:dyDescent="0.2">
      <c r="A264" s="1">
        <v>41334</v>
      </c>
      <c r="B264">
        <v>364339.95</v>
      </c>
      <c r="C264">
        <v>13552703.720000001</v>
      </c>
      <c r="D264">
        <v>13917043.67</v>
      </c>
      <c r="E264">
        <v>13917046.9278614</v>
      </c>
      <c r="F264">
        <v>20</v>
      </c>
      <c r="G264">
        <v>3870163.0294105802</v>
      </c>
      <c r="H264">
        <v>3.7166340551633699</v>
      </c>
      <c r="I264">
        <v>466932.78628020099</v>
      </c>
      <c r="J264">
        <v>0</v>
      </c>
    </row>
    <row r="265" spans="1:10" x14ac:dyDescent="0.2">
      <c r="A265" s="1">
        <v>41365</v>
      </c>
      <c r="B265">
        <v>446707.25</v>
      </c>
      <c r="C265">
        <v>13615180.02</v>
      </c>
      <c r="D265">
        <v>14061887.27</v>
      </c>
      <c r="E265">
        <v>14061912.4285098</v>
      </c>
      <c r="F265">
        <v>20</v>
      </c>
      <c r="G265">
        <v>3489886.2852479098</v>
      </c>
      <c r="H265">
        <v>4.1434892533731</v>
      </c>
      <c r="I265">
        <v>398393.88990903401</v>
      </c>
      <c r="J265">
        <v>0</v>
      </c>
    </row>
    <row r="266" spans="1:10" x14ac:dyDescent="0.2">
      <c r="A266" s="1">
        <v>41395</v>
      </c>
      <c r="B266">
        <v>448649.97</v>
      </c>
      <c r="C266">
        <v>15745597.49</v>
      </c>
      <c r="D266">
        <v>16194247.460000001</v>
      </c>
      <c r="E266">
        <v>16194246.379514599</v>
      </c>
      <c r="F266">
        <v>20</v>
      </c>
      <c r="G266">
        <v>4043915.9624347999</v>
      </c>
      <c r="H266">
        <v>4.1222457348079997</v>
      </c>
      <c r="I266">
        <v>475768.94855423499</v>
      </c>
      <c r="J266">
        <v>0</v>
      </c>
    </row>
    <row r="267" spans="1:10" x14ac:dyDescent="0.2">
      <c r="A267" s="1">
        <v>41426</v>
      </c>
      <c r="B267">
        <v>418117.55</v>
      </c>
      <c r="C267">
        <v>13641221.9</v>
      </c>
      <c r="D267">
        <v>14059339.449999999</v>
      </c>
      <c r="E267">
        <v>14059254.090460001</v>
      </c>
      <c r="F267">
        <v>20</v>
      </c>
      <c r="G267">
        <v>3635471.0196143198</v>
      </c>
      <c r="H267">
        <v>3.99015073297012</v>
      </c>
      <c r="I267">
        <v>446823.26314566901</v>
      </c>
      <c r="J267">
        <v>0</v>
      </c>
    </row>
    <row r="268" spans="1:10" x14ac:dyDescent="0.2">
      <c r="A268" s="1">
        <v>41456</v>
      </c>
      <c r="B268">
        <v>436626.17</v>
      </c>
      <c r="C268">
        <v>12656368.460000001</v>
      </c>
      <c r="D268">
        <v>13092994.630000001</v>
      </c>
      <c r="E268">
        <v>13096303.194180099</v>
      </c>
      <c r="F268">
        <v>20</v>
      </c>
      <c r="G268">
        <v>3680678.7252207198</v>
      </c>
      <c r="H268">
        <v>3.6581915411667998</v>
      </c>
      <c r="I268">
        <v>368324.58417494001</v>
      </c>
      <c r="J268">
        <v>0</v>
      </c>
    </row>
    <row r="269" spans="1:10" x14ac:dyDescent="0.2">
      <c r="A269" s="1">
        <v>41487</v>
      </c>
      <c r="B269">
        <v>408863.25</v>
      </c>
      <c r="C269">
        <v>11680824.75</v>
      </c>
      <c r="D269">
        <v>12089688</v>
      </c>
      <c r="E269">
        <v>12089594.4511695</v>
      </c>
      <c r="F269">
        <v>20</v>
      </c>
      <c r="G269">
        <v>3610445.4005716899</v>
      </c>
      <c r="H269">
        <v>3.4527144961368998</v>
      </c>
      <c r="I269">
        <v>376242.72089518502</v>
      </c>
      <c r="J269">
        <v>0</v>
      </c>
    </row>
    <row r="270" spans="1:10" x14ac:dyDescent="0.2">
      <c r="A270" s="1">
        <v>41518</v>
      </c>
      <c r="B270">
        <v>408206.22</v>
      </c>
      <c r="C270">
        <v>12444053.789999999</v>
      </c>
      <c r="D270">
        <v>12852260.01</v>
      </c>
      <c r="E270">
        <v>12852165.074571</v>
      </c>
      <c r="F270">
        <v>20</v>
      </c>
      <c r="G270">
        <v>3645413.6400884599</v>
      </c>
      <c r="H270">
        <v>3.6223137906328899</v>
      </c>
      <c r="I270">
        <v>352667.02648269298</v>
      </c>
      <c r="J270">
        <v>0</v>
      </c>
    </row>
    <row r="271" spans="1:10" x14ac:dyDescent="0.2">
      <c r="A271" s="1">
        <v>41548</v>
      </c>
      <c r="B271">
        <v>396942.05</v>
      </c>
      <c r="C271">
        <v>11328836.609999999</v>
      </c>
      <c r="D271">
        <v>11725778.66</v>
      </c>
      <c r="E271">
        <v>11727138.4562541</v>
      </c>
      <c r="F271">
        <v>20</v>
      </c>
      <c r="G271">
        <v>3336325.6030012202</v>
      </c>
      <c r="H271">
        <v>3.6136078547355899</v>
      </c>
      <c r="I271">
        <v>329033.948706528</v>
      </c>
      <c r="J271">
        <v>0</v>
      </c>
    </row>
    <row r="272" spans="1:10" x14ac:dyDescent="0.2">
      <c r="A272" s="1"/>
    </row>
    <row r="273" spans="1:26" x14ac:dyDescent="0.2">
      <c r="D273" s="28">
        <f>SUM(D154:D272)</f>
        <v>2309032452.8300004</v>
      </c>
      <c r="F273" s="23"/>
      <c r="G273" s="77">
        <f>SUM(G154:G272)</f>
        <v>409543656.22429168</v>
      </c>
    </row>
    <row r="274" spans="1:26" x14ac:dyDescent="0.2">
      <c r="D274" s="28">
        <f>+Z155+Z156+Z157+Z158+Z159+Z160+Z161+Z162+Z163+Z164</f>
        <v>2309032452.8299999</v>
      </c>
      <c r="G274" s="77">
        <f>+Z169+Z170+Z171+Z172+Z173+Z174+Z175+Z176+Z177+Z178</f>
        <v>409543656.2242918</v>
      </c>
    </row>
    <row r="275" spans="1:26" ht="15.75" x14ac:dyDescent="0.25">
      <c r="A275" s="40" t="s">
        <v>2</v>
      </c>
    </row>
    <row r="276" spans="1:26" x14ac:dyDescent="0.2">
      <c r="M276" s="10" t="s">
        <v>87</v>
      </c>
    </row>
    <row r="277" spans="1:26" x14ac:dyDescent="0.2">
      <c r="A277" s="14" t="s">
        <v>76</v>
      </c>
      <c r="B277" s="14" t="s">
        <v>77</v>
      </c>
      <c r="C277" s="14" t="s">
        <v>78</v>
      </c>
      <c r="D277" s="82" t="s">
        <v>7</v>
      </c>
      <c r="E277" s="14" t="s">
        <v>79</v>
      </c>
      <c r="F277" s="14" t="s">
        <v>80</v>
      </c>
      <c r="G277" s="78" t="s">
        <v>81</v>
      </c>
      <c r="H277" s="14" t="s">
        <v>82</v>
      </c>
      <c r="I277" s="14" t="s">
        <v>83</v>
      </c>
      <c r="J277" s="14" t="s">
        <v>84</v>
      </c>
    </row>
    <row r="278" spans="1:26" x14ac:dyDescent="0.2">
      <c r="A278" s="1">
        <v>37987</v>
      </c>
      <c r="B278">
        <v>2394.5300000000002</v>
      </c>
      <c r="C278">
        <v>1295243.95</v>
      </c>
      <c r="D278" s="28">
        <v>1297638.48</v>
      </c>
      <c r="E278">
        <v>1297298.39611493</v>
      </c>
      <c r="F278">
        <v>50</v>
      </c>
      <c r="G278" s="77">
        <v>202396.636995676</v>
      </c>
      <c r="H278">
        <v>6.4126850112469</v>
      </c>
      <c r="I278">
        <v>607.48427401599997</v>
      </c>
      <c r="J278">
        <v>0</v>
      </c>
      <c r="N278" s="9" t="s">
        <v>23</v>
      </c>
      <c r="O278" s="9" t="s">
        <v>24</v>
      </c>
      <c r="P278" s="9" t="s">
        <v>25</v>
      </c>
      <c r="Q278" s="9" t="s">
        <v>26</v>
      </c>
      <c r="R278" s="9" t="s">
        <v>27</v>
      </c>
      <c r="S278" s="9" t="s">
        <v>28</v>
      </c>
      <c r="T278" s="9" t="s">
        <v>29</v>
      </c>
      <c r="U278" s="9" t="s">
        <v>30</v>
      </c>
      <c r="V278" s="9" t="s">
        <v>31</v>
      </c>
      <c r="W278" s="9" t="s">
        <v>32</v>
      </c>
      <c r="X278" s="9" t="s">
        <v>33</v>
      </c>
      <c r="Y278" s="9" t="s">
        <v>34</v>
      </c>
    </row>
    <row r="279" spans="1:26" x14ac:dyDescent="0.2">
      <c r="A279" s="1">
        <v>38018</v>
      </c>
      <c r="B279">
        <v>3894.2</v>
      </c>
      <c r="C279">
        <v>1108562.83</v>
      </c>
      <c r="D279" s="28">
        <v>1112457.03</v>
      </c>
      <c r="E279">
        <v>1113346.5206490599</v>
      </c>
      <c r="F279">
        <v>50</v>
      </c>
      <c r="G279" s="77">
        <v>207869.61792387001</v>
      </c>
      <c r="H279">
        <v>5.35886647309185</v>
      </c>
      <c r="I279">
        <v>599.00561757699995</v>
      </c>
      <c r="J279">
        <v>0</v>
      </c>
      <c r="M279">
        <v>2004</v>
      </c>
      <c r="N279">
        <v>1297638.48</v>
      </c>
      <c r="O279">
        <v>1112457.03</v>
      </c>
      <c r="P279">
        <v>1124707.47</v>
      </c>
      <c r="Q279">
        <v>1123631.6100000001</v>
      </c>
      <c r="R279">
        <v>1254603.46</v>
      </c>
      <c r="S279">
        <v>1210573.1100000001</v>
      </c>
      <c r="T279">
        <v>1309700.83</v>
      </c>
      <c r="U279">
        <v>1325793.3600000001</v>
      </c>
      <c r="V279">
        <v>1130468.6499999999</v>
      </c>
      <c r="W279">
        <v>1421334.91</v>
      </c>
      <c r="X279">
        <v>1388108.66</v>
      </c>
      <c r="Y279">
        <v>1139523.23</v>
      </c>
      <c r="Z279" s="28">
        <f t="shared" ref="Z279:Z288" si="4">SUM(N279:Y279)</f>
        <v>14838540.800000001</v>
      </c>
    </row>
    <row r="280" spans="1:26" x14ac:dyDescent="0.2">
      <c r="A280" s="1">
        <v>38047</v>
      </c>
      <c r="B280">
        <v>-1364.14</v>
      </c>
      <c r="C280">
        <v>1126071.6100000001</v>
      </c>
      <c r="D280" s="28">
        <v>1124707.47</v>
      </c>
      <c r="E280">
        <v>1124611.8895984299</v>
      </c>
      <c r="F280">
        <v>50</v>
      </c>
      <c r="G280" s="77">
        <v>117553.055439106</v>
      </c>
      <c r="H280">
        <v>9.57068063821397</v>
      </c>
      <c r="I280">
        <v>450.86205550800003</v>
      </c>
      <c r="J280">
        <v>0</v>
      </c>
      <c r="M280">
        <v>2005</v>
      </c>
      <c r="N280">
        <v>987927.33</v>
      </c>
      <c r="O280">
        <v>911752.17</v>
      </c>
      <c r="P280">
        <v>1141508.8</v>
      </c>
      <c r="Q280">
        <v>1070490.58</v>
      </c>
      <c r="R280">
        <v>994797.17</v>
      </c>
      <c r="S280">
        <v>979611.51</v>
      </c>
      <c r="T280">
        <v>1057589.3600000001</v>
      </c>
      <c r="U280">
        <v>1111822.3899999999</v>
      </c>
      <c r="V280">
        <v>367970.38</v>
      </c>
      <c r="W280">
        <v>341114.27</v>
      </c>
      <c r="X280">
        <v>536586.6</v>
      </c>
      <c r="Y280">
        <v>963070.66</v>
      </c>
      <c r="Z280" s="28">
        <f t="shared" si="4"/>
        <v>10464241.219999999</v>
      </c>
    </row>
    <row r="281" spans="1:26" x14ac:dyDescent="0.2">
      <c r="A281" s="1">
        <v>38078</v>
      </c>
      <c r="B281">
        <v>89308.97</v>
      </c>
      <c r="C281">
        <v>1034322.64</v>
      </c>
      <c r="D281" s="28">
        <v>1123631.6100000001</v>
      </c>
      <c r="E281">
        <v>1124081.0682401101</v>
      </c>
      <c r="F281">
        <v>50</v>
      </c>
      <c r="G281" s="77">
        <v>187504.629687554</v>
      </c>
      <c r="H281">
        <v>5.9960214917486399</v>
      </c>
      <c r="I281">
        <v>200.72116883499999</v>
      </c>
      <c r="J281">
        <v>0</v>
      </c>
      <c r="M281">
        <v>2006</v>
      </c>
      <c r="N281">
        <v>905461.43</v>
      </c>
      <c r="O281">
        <v>726668.16</v>
      </c>
      <c r="P281">
        <v>843111.23</v>
      </c>
      <c r="Q281">
        <v>891182.97</v>
      </c>
      <c r="R281">
        <v>1056011.52</v>
      </c>
      <c r="S281">
        <v>1371316.34</v>
      </c>
      <c r="T281">
        <v>1674534.82</v>
      </c>
      <c r="U281">
        <v>1561055.42</v>
      </c>
      <c r="V281">
        <v>1359323.88</v>
      </c>
      <c r="W281">
        <v>1286966.21</v>
      </c>
      <c r="X281">
        <v>1218890.06</v>
      </c>
      <c r="Y281">
        <v>1171698.8600000001</v>
      </c>
      <c r="Z281" s="28">
        <f t="shared" si="4"/>
        <v>14066220.9</v>
      </c>
    </row>
    <row r="282" spans="1:26" x14ac:dyDescent="0.2">
      <c r="A282" s="1">
        <v>38108</v>
      </c>
      <c r="B282">
        <v>7596.17</v>
      </c>
      <c r="C282">
        <v>1247007.29</v>
      </c>
      <c r="D282" s="28">
        <v>1254603.46</v>
      </c>
      <c r="E282">
        <v>1254603.4495715301</v>
      </c>
      <c r="F282">
        <v>50</v>
      </c>
      <c r="G282" s="77">
        <v>196468.560773203</v>
      </c>
      <c r="H282">
        <v>6.3868998419537499</v>
      </c>
      <c r="I282">
        <v>221.57017971900001</v>
      </c>
      <c r="J282">
        <v>0</v>
      </c>
      <c r="M282">
        <v>2007</v>
      </c>
      <c r="N282">
        <v>1143074.33</v>
      </c>
      <c r="O282">
        <v>1197717.31</v>
      </c>
      <c r="P282">
        <v>1430511.74</v>
      </c>
      <c r="Q282">
        <v>1219678.43</v>
      </c>
      <c r="R282">
        <v>1383533.4</v>
      </c>
      <c r="S282">
        <v>1414467.14</v>
      </c>
      <c r="T282">
        <v>1498284.04</v>
      </c>
      <c r="U282">
        <v>1234923.1100000001</v>
      </c>
      <c r="V282">
        <v>1661120.16</v>
      </c>
      <c r="W282">
        <v>2031002.01</v>
      </c>
      <c r="X282">
        <v>2411930.35</v>
      </c>
      <c r="Y282">
        <v>2354820.6800000002</v>
      </c>
      <c r="Z282" s="28">
        <f t="shared" si="4"/>
        <v>18981062.699999999</v>
      </c>
    </row>
    <row r="283" spans="1:26" x14ac:dyDescent="0.2">
      <c r="A283" s="1">
        <v>38139</v>
      </c>
      <c r="B283">
        <v>5734.81</v>
      </c>
      <c r="C283">
        <v>1204838.3</v>
      </c>
      <c r="D283" s="28">
        <v>1210573.1100000001</v>
      </c>
      <c r="E283">
        <v>1198508.82964906</v>
      </c>
      <c r="F283">
        <v>50</v>
      </c>
      <c r="G283" s="77">
        <v>199993.91430075801</v>
      </c>
      <c r="H283">
        <v>5.9933712579757499</v>
      </c>
      <c r="I283">
        <v>128.94809116100001</v>
      </c>
      <c r="J283">
        <v>0</v>
      </c>
      <c r="M283">
        <v>2008</v>
      </c>
      <c r="N283">
        <v>2430454.83</v>
      </c>
      <c r="O283">
        <v>1938790.52</v>
      </c>
      <c r="P283">
        <v>2328769.7200000002</v>
      </c>
      <c r="Q283">
        <v>2808734.32</v>
      </c>
      <c r="R283">
        <v>3326555.61</v>
      </c>
      <c r="S283">
        <v>3522688.97</v>
      </c>
      <c r="T283">
        <v>6529060.5300000003</v>
      </c>
      <c r="U283">
        <v>4405816.8</v>
      </c>
      <c r="V283">
        <v>795154.97</v>
      </c>
      <c r="W283">
        <v>1702173.01</v>
      </c>
      <c r="X283">
        <v>1773050.64</v>
      </c>
      <c r="Y283">
        <v>624699.32999999996</v>
      </c>
      <c r="Z283" s="28">
        <f t="shared" si="4"/>
        <v>32185949.25</v>
      </c>
    </row>
    <row r="284" spans="1:26" x14ac:dyDescent="0.2">
      <c r="A284" s="1">
        <v>38169</v>
      </c>
      <c r="B284">
        <v>3512.42</v>
      </c>
      <c r="C284">
        <v>1306188.4099999999</v>
      </c>
      <c r="D284" s="28">
        <v>1309700.83</v>
      </c>
      <c r="E284">
        <v>1309599.46048348</v>
      </c>
      <c r="F284">
        <v>50</v>
      </c>
      <c r="G284" s="77">
        <v>163648.10220884599</v>
      </c>
      <c r="H284">
        <v>8.0048388886218298</v>
      </c>
      <c r="I284">
        <v>377.23212704700001</v>
      </c>
      <c r="J284">
        <v>0</v>
      </c>
      <c r="M284">
        <v>2009</v>
      </c>
      <c r="N284">
        <v>853528.4</v>
      </c>
      <c r="O284">
        <v>840169.76</v>
      </c>
      <c r="P284">
        <v>864216.37</v>
      </c>
      <c r="Q284">
        <v>849325.84</v>
      </c>
      <c r="R284">
        <v>1064037.4099999999</v>
      </c>
      <c r="S284">
        <v>1167907.21</v>
      </c>
      <c r="T284">
        <v>1093763.8600000001</v>
      </c>
      <c r="U284">
        <v>1530177.48</v>
      </c>
      <c r="V284">
        <v>1433915.39</v>
      </c>
      <c r="W284">
        <v>1744650.41</v>
      </c>
      <c r="X284">
        <v>1720331.25</v>
      </c>
      <c r="Y284">
        <v>1727998.35</v>
      </c>
      <c r="Z284" s="28">
        <f t="shared" si="4"/>
        <v>14890021.73</v>
      </c>
    </row>
    <row r="285" spans="1:26" x14ac:dyDescent="0.2">
      <c r="A285" s="1">
        <v>38200</v>
      </c>
      <c r="B285">
        <v>3555.15</v>
      </c>
      <c r="C285">
        <v>1322238.21</v>
      </c>
      <c r="D285" s="28">
        <v>1325793.3600000001</v>
      </c>
      <c r="E285">
        <v>1330300.1112029401</v>
      </c>
      <c r="F285">
        <v>50</v>
      </c>
      <c r="G285" s="77">
        <v>192419.05906979099</v>
      </c>
      <c r="H285">
        <v>6.9315528034888896</v>
      </c>
      <c r="I285">
        <v>3462.757136966</v>
      </c>
      <c r="J285">
        <v>0</v>
      </c>
      <c r="M285">
        <v>2010</v>
      </c>
      <c r="N285">
        <v>1750371.96</v>
      </c>
      <c r="O285">
        <v>1794224.1</v>
      </c>
      <c r="P285">
        <v>1153023.25</v>
      </c>
      <c r="Q285">
        <v>1256191.3999999999</v>
      </c>
      <c r="R285">
        <v>1838805.1</v>
      </c>
      <c r="S285">
        <v>1421813.15</v>
      </c>
      <c r="T285">
        <v>1898558.3</v>
      </c>
      <c r="U285">
        <v>2061781.23</v>
      </c>
      <c r="V285">
        <v>2167237.31</v>
      </c>
      <c r="W285">
        <v>2823279.95</v>
      </c>
      <c r="X285">
        <v>1994963.82</v>
      </c>
      <c r="Y285">
        <v>2383123.06</v>
      </c>
      <c r="Z285" s="28">
        <f t="shared" si="4"/>
        <v>22543372.630000003</v>
      </c>
    </row>
    <row r="286" spans="1:26" x14ac:dyDescent="0.2">
      <c r="A286" s="1">
        <v>38231</v>
      </c>
      <c r="B286">
        <v>2968.99</v>
      </c>
      <c r="C286">
        <v>1127499.6599999999</v>
      </c>
      <c r="D286" s="28">
        <v>1130468.6499999999</v>
      </c>
      <c r="E286">
        <v>1130471.7363190299</v>
      </c>
      <c r="F286">
        <v>50</v>
      </c>
      <c r="G286" s="77">
        <v>169816.85131197999</v>
      </c>
      <c r="H286">
        <v>6.6605395557679996</v>
      </c>
      <c r="I286">
        <v>600.11908038499996</v>
      </c>
      <c r="J286">
        <v>0</v>
      </c>
      <c r="M286">
        <v>2011</v>
      </c>
      <c r="N286">
        <v>2439078.13</v>
      </c>
      <c r="O286">
        <v>2254419.23</v>
      </c>
      <c r="P286">
        <v>2503577.37</v>
      </c>
      <c r="Q286">
        <v>2831807.6</v>
      </c>
      <c r="R286">
        <v>2822246.9</v>
      </c>
      <c r="S286">
        <v>3024658.35</v>
      </c>
      <c r="T286">
        <v>3089327.22</v>
      </c>
      <c r="U286">
        <v>3203505.97</v>
      </c>
      <c r="V286">
        <v>2622919.83</v>
      </c>
      <c r="W286">
        <v>2636581.4900000002</v>
      </c>
      <c r="X286">
        <v>2599765.15</v>
      </c>
      <c r="Y286">
        <v>2451513.7799999998</v>
      </c>
      <c r="Z286" s="28">
        <f t="shared" si="4"/>
        <v>32479401.020000003</v>
      </c>
    </row>
    <row r="287" spans="1:26" x14ac:dyDescent="0.2">
      <c r="A287" s="1">
        <v>38261</v>
      </c>
      <c r="B287">
        <v>4268.4399999999996</v>
      </c>
      <c r="C287">
        <v>1417066.47</v>
      </c>
      <c r="D287" s="28">
        <v>1421334.91</v>
      </c>
      <c r="E287">
        <v>1421283.87030016</v>
      </c>
      <c r="F287">
        <v>50</v>
      </c>
      <c r="G287" s="77">
        <v>185917.285276785</v>
      </c>
      <c r="H287">
        <v>7.6476442630323103</v>
      </c>
      <c r="I287">
        <v>545.38984537900001</v>
      </c>
      <c r="J287">
        <v>0</v>
      </c>
      <c r="M287">
        <v>2012</v>
      </c>
      <c r="N287">
        <v>2495380.5099999998</v>
      </c>
      <c r="O287">
        <v>2147382.34</v>
      </c>
      <c r="P287">
        <v>2281586.71</v>
      </c>
      <c r="Q287">
        <v>2338592.67</v>
      </c>
      <c r="R287">
        <v>1976058.54</v>
      </c>
      <c r="S287">
        <v>1727919.91</v>
      </c>
      <c r="T287">
        <v>1697070.37</v>
      </c>
      <c r="U287">
        <v>1728367.15</v>
      </c>
      <c r="V287">
        <v>1615425.27</v>
      </c>
      <c r="W287">
        <v>1927522.85</v>
      </c>
      <c r="X287">
        <v>2283221.9500000002</v>
      </c>
      <c r="Y287">
        <v>2516529.23</v>
      </c>
      <c r="Z287" s="28">
        <f t="shared" si="4"/>
        <v>24735057.500000004</v>
      </c>
    </row>
    <row r="288" spans="1:26" x14ac:dyDescent="0.2">
      <c r="A288" s="1">
        <v>38292</v>
      </c>
      <c r="B288">
        <v>3219.79</v>
      </c>
      <c r="C288">
        <v>1384888.87</v>
      </c>
      <c r="D288" s="28">
        <v>1388108.66</v>
      </c>
      <c r="E288">
        <v>1387985.22907388</v>
      </c>
      <c r="F288">
        <v>50</v>
      </c>
      <c r="G288" s="77">
        <v>205341.987704698</v>
      </c>
      <c r="H288">
        <v>6.7617948964543304</v>
      </c>
      <c r="I288">
        <v>495.175415536</v>
      </c>
      <c r="J288">
        <v>0</v>
      </c>
      <c r="M288">
        <v>2013</v>
      </c>
      <c r="N288">
        <v>2333649.0099999998</v>
      </c>
      <c r="O288">
        <v>2288889.54</v>
      </c>
      <c r="P288">
        <v>2128224.59</v>
      </c>
      <c r="Q288">
        <v>2156531.35</v>
      </c>
      <c r="R288">
        <v>2360259.41</v>
      </c>
      <c r="S288">
        <v>2041932.5</v>
      </c>
      <c r="T288">
        <v>2133610.4</v>
      </c>
      <c r="U288" s="28">
        <v>2228472.11</v>
      </c>
      <c r="V288">
        <v>2481788.11</v>
      </c>
      <c r="W288">
        <v>2623646.5099999998</v>
      </c>
      <c r="Z288" s="28">
        <f t="shared" si="4"/>
        <v>22777003.530000001</v>
      </c>
    </row>
    <row r="289" spans="1:26" x14ac:dyDescent="0.2">
      <c r="A289" s="1">
        <v>38322</v>
      </c>
      <c r="B289">
        <v>3873.92</v>
      </c>
      <c r="C289">
        <v>1135649.31</v>
      </c>
      <c r="D289" s="28">
        <v>1139523.23</v>
      </c>
      <c r="E289">
        <v>1139523.6052123299</v>
      </c>
      <c r="F289">
        <v>50</v>
      </c>
      <c r="G289" s="77">
        <v>157007.067945307</v>
      </c>
      <c r="H289">
        <v>7.2604028532289799</v>
      </c>
      <c r="I289">
        <v>410.95887488599999</v>
      </c>
      <c r="J289">
        <v>0</v>
      </c>
    </row>
    <row r="290" spans="1:26" x14ac:dyDescent="0.2">
      <c r="A290" s="1">
        <v>38353</v>
      </c>
      <c r="B290">
        <v>3846.77</v>
      </c>
      <c r="C290">
        <v>984080.56</v>
      </c>
      <c r="D290">
        <v>987927.33</v>
      </c>
      <c r="E290">
        <v>987917.356789866</v>
      </c>
      <c r="F290">
        <v>50</v>
      </c>
      <c r="G290">
        <v>75863.331130588995</v>
      </c>
      <c r="H290">
        <v>13.0311242840259</v>
      </c>
      <c r="I290">
        <v>667.13977305399999</v>
      </c>
      <c r="J290">
        <v>0</v>
      </c>
      <c r="M290" s="10" t="s">
        <v>88</v>
      </c>
    </row>
    <row r="291" spans="1:26" x14ac:dyDescent="0.2">
      <c r="A291" s="1">
        <v>38384</v>
      </c>
      <c r="B291">
        <v>3408.5</v>
      </c>
      <c r="C291">
        <v>908343.67</v>
      </c>
      <c r="D291">
        <v>911752.17</v>
      </c>
      <c r="E291">
        <v>903140.33444760204</v>
      </c>
      <c r="F291">
        <v>50</v>
      </c>
      <c r="G291">
        <v>104452.28007650501</v>
      </c>
      <c r="H291">
        <v>8.6505911989314299</v>
      </c>
      <c r="I291">
        <v>433.64029053299998</v>
      </c>
      <c r="J291">
        <v>0</v>
      </c>
    </row>
    <row r="292" spans="1:26" x14ac:dyDescent="0.2">
      <c r="A292" s="1">
        <v>38412</v>
      </c>
      <c r="B292">
        <v>6828.65</v>
      </c>
      <c r="C292">
        <v>1134680.1499999999</v>
      </c>
      <c r="D292">
        <v>1141508.8</v>
      </c>
      <c r="E292">
        <v>1141510.9855140001</v>
      </c>
      <c r="F292">
        <v>50</v>
      </c>
      <c r="G292">
        <v>97086.912026969003</v>
      </c>
      <c r="H292">
        <v>11.7619632925835</v>
      </c>
      <c r="I292">
        <v>421.70993749199999</v>
      </c>
      <c r="J292">
        <v>0</v>
      </c>
      <c r="N292" s="9" t="s">
        <v>23</v>
      </c>
      <c r="O292" s="9" t="s">
        <v>24</v>
      </c>
      <c r="P292" s="9" t="s">
        <v>25</v>
      </c>
      <c r="Q292" s="9" t="s">
        <v>26</v>
      </c>
      <c r="R292" s="9" t="s">
        <v>27</v>
      </c>
      <c r="S292" s="9" t="s">
        <v>28</v>
      </c>
      <c r="T292" s="9" t="s">
        <v>29</v>
      </c>
      <c r="U292" s="9" t="s">
        <v>30</v>
      </c>
      <c r="V292" s="9" t="s">
        <v>31</v>
      </c>
      <c r="W292" s="9" t="s">
        <v>32</v>
      </c>
      <c r="X292" s="9" t="s">
        <v>33</v>
      </c>
      <c r="Y292" s="9" t="s">
        <v>34</v>
      </c>
    </row>
    <row r="293" spans="1:26" x14ac:dyDescent="0.2">
      <c r="A293" s="1">
        <v>38443</v>
      </c>
      <c r="B293">
        <v>3784.04</v>
      </c>
      <c r="C293">
        <v>1066706.54</v>
      </c>
      <c r="D293">
        <v>1070490.58</v>
      </c>
      <c r="E293">
        <v>1070490.7955952999</v>
      </c>
      <c r="F293">
        <v>50</v>
      </c>
      <c r="G293">
        <v>99100.186844940996</v>
      </c>
      <c r="H293">
        <v>10.8070143273744</v>
      </c>
      <c r="I293">
        <v>486.34348345699999</v>
      </c>
      <c r="J293">
        <v>0</v>
      </c>
      <c r="M293">
        <v>2004</v>
      </c>
      <c r="N293">
        <v>202396.636995676</v>
      </c>
      <c r="O293">
        <v>207869.61792387001</v>
      </c>
      <c r="P293">
        <v>117553.055439106</v>
      </c>
      <c r="Q293">
        <v>187504.629687554</v>
      </c>
      <c r="R293">
        <v>196468.560773203</v>
      </c>
      <c r="S293">
        <v>199993.91430075801</v>
      </c>
      <c r="T293">
        <v>163648.10220884599</v>
      </c>
      <c r="U293">
        <v>192419.05906979099</v>
      </c>
      <c r="V293">
        <v>169816.85131197999</v>
      </c>
      <c r="W293">
        <v>185917.285276785</v>
      </c>
      <c r="X293">
        <v>205341.987704698</v>
      </c>
      <c r="Y293">
        <v>157007.067945307</v>
      </c>
      <c r="Z293" s="28">
        <f t="shared" ref="Z293:Z302" si="5">SUM(N293:Y293)</f>
        <v>2185936.7686375738</v>
      </c>
    </row>
    <row r="294" spans="1:26" x14ac:dyDescent="0.2">
      <c r="A294" s="1">
        <v>38473</v>
      </c>
      <c r="B294">
        <v>3381.61</v>
      </c>
      <c r="C294">
        <v>991415.56</v>
      </c>
      <c r="D294">
        <v>994797.17</v>
      </c>
      <c r="E294">
        <v>994794.38144844305</v>
      </c>
      <c r="F294">
        <v>50</v>
      </c>
      <c r="G294">
        <v>101803.177701041</v>
      </c>
      <c r="H294">
        <v>9.7815125859643093</v>
      </c>
      <c r="I294">
        <v>994.68252545099995</v>
      </c>
      <c r="J294">
        <v>0</v>
      </c>
      <c r="M294">
        <v>2005</v>
      </c>
      <c r="N294">
        <v>75863.331130588995</v>
      </c>
      <c r="O294">
        <v>104452.28007650501</v>
      </c>
      <c r="P294">
        <v>97086.912026969003</v>
      </c>
      <c r="Q294">
        <v>99100.186844940996</v>
      </c>
      <c r="R294">
        <v>101803.177701041</v>
      </c>
      <c r="S294">
        <v>111646.93922349899</v>
      </c>
      <c r="T294">
        <v>97575.238948245998</v>
      </c>
      <c r="U294">
        <v>88851.285818939999</v>
      </c>
      <c r="V294">
        <v>17989.347598212</v>
      </c>
      <c r="W294">
        <v>48287.432499511</v>
      </c>
      <c r="X294">
        <v>133157.61802436001</v>
      </c>
      <c r="Y294">
        <v>124074.641150272</v>
      </c>
      <c r="Z294" s="28">
        <f t="shared" si="5"/>
        <v>1099888.3910430851</v>
      </c>
    </row>
    <row r="295" spans="1:26" x14ac:dyDescent="0.2">
      <c r="A295" s="1">
        <v>38504</v>
      </c>
      <c r="B295">
        <v>2995.03</v>
      </c>
      <c r="C295">
        <v>976616.48</v>
      </c>
      <c r="D295">
        <v>979611.51</v>
      </c>
      <c r="E295">
        <v>979611.37512908201</v>
      </c>
      <c r="F295">
        <v>50</v>
      </c>
      <c r="G295">
        <v>111646.93922349899</v>
      </c>
      <c r="H295">
        <v>8.7828734189598201</v>
      </c>
      <c r="I295">
        <v>969.55968521</v>
      </c>
      <c r="J295">
        <v>0</v>
      </c>
      <c r="M295">
        <v>2006</v>
      </c>
      <c r="N295">
        <v>93695.286434990994</v>
      </c>
      <c r="O295">
        <v>78823.152015365005</v>
      </c>
      <c r="P295">
        <v>58866.626459587002</v>
      </c>
      <c r="Q295">
        <v>59288.843747694998</v>
      </c>
      <c r="R295">
        <v>75631.316814859005</v>
      </c>
      <c r="S295">
        <v>217078.02307064901</v>
      </c>
      <c r="T295">
        <v>144437.990829683</v>
      </c>
      <c r="U295">
        <v>143698.76696647701</v>
      </c>
      <c r="V295">
        <v>127503.22203607101</v>
      </c>
      <c r="W295">
        <v>132689.848022174</v>
      </c>
      <c r="X295">
        <v>143456.290284446</v>
      </c>
      <c r="Y295">
        <v>121099.30986585699</v>
      </c>
      <c r="Z295" s="28">
        <f t="shared" si="5"/>
        <v>1396268.6765478542</v>
      </c>
    </row>
    <row r="296" spans="1:26" x14ac:dyDescent="0.2">
      <c r="A296" s="1">
        <v>38534</v>
      </c>
      <c r="B296">
        <v>3964.86</v>
      </c>
      <c r="C296">
        <v>1053624.5</v>
      </c>
      <c r="D296">
        <v>1057589.3600000001</v>
      </c>
      <c r="E296">
        <v>1057611.4483173401</v>
      </c>
      <c r="F296">
        <v>50</v>
      </c>
      <c r="G296">
        <v>97575.238948245998</v>
      </c>
      <c r="H296">
        <v>10.8403093240956</v>
      </c>
      <c r="I296">
        <v>134.324254188</v>
      </c>
      <c r="J296">
        <v>0</v>
      </c>
      <c r="M296">
        <v>2007</v>
      </c>
      <c r="N296">
        <v>139813.36079492301</v>
      </c>
      <c r="O296">
        <v>170369.65423182899</v>
      </c>
      <c r="P296">
        <v>176440.84436749801</v>
      </c>
      <c r="Q296">
        <v>133147.786806285</v>
      </c>
      <c r="R296">
        <v>104293.78608622</v>
      </c>
      <c r="S296">
        <v>92260.233787466001</v>
      </c>
      <c r="T296">
        <v>93637.140576147998</v>
      </c>
      <c r="U296">
        <v>129545.273739713</v>
      </c>
      <c r="V296">
        <v>82692.913353579002</v>
      </c>
      <c r="W296">
        <v>84879.310575566997</v>
      </c>
      <c r="X296">
        <v>92895.977199407993</v>
      </c>
      <c r="Y296">
        <v>116387.480061001</v>
      </c>
      <c r="Z296" s="28">
        <f t="shared" si="5"/>
        <v>1416363.7615796367</v>
      </c>
    </row>
    <row r="297" spans="1:26" x14ac:dyDescent="0.2">
      <c r="A297" s="1">
        <v>38565</v>
      </c>
      <c r="B297">
        <v>4042.81</v>
      </c>
      <c r="C297">
        <v>1107779.58</v>
      </c>
      <c r="D297">
        <v>1111822.3899999999</v>
      </c>
      <c r="E297">
        <v>1111804.2588180299</v>
      </c>
      <c r="F297">
        <v>50</v>
      </c>
      <c r="G297">
        <v>88851.285818939999</v>
      </c>
      <c r="H297">
        <v>12.5173991219788</v>
      </c>
      <c r="I297">
        <v>382.74827866499999</v>
      </c>
      <c r="J297">
        <v>0</v>
      </c>
      <c r="M297">
        <v>2008</v>
      </c>
      <c r="N297">
        <v>118462.27632332301</v>
      </c>
      <c r="O297">
        <v>152631.047643987</v>
      </c>
      <c r="P297">
        <v>122703.611444364</v>
      </c>
      <c r="Q297">
        <v>171906.23600682299</v>
      </c>
      <c r="R297">
        <v>143771.28887057299</v>
      </c>
      <c r="S297">
        <v>135266.896780854</v>
      </c>
      <c r="T297">
        <v>224076.335519018</v>
      </c>
      <c r="U297">
        <v>118882.836612429</v>
      </c>
      <c r="V297">
        <v>46231.033824145001</v>
      </c>
      <c r="W297">
        <v>100914.663162978</v>
      </c>
      <c r="X297">
        <v>91062.206747122997</v>
      </c>
      <c r="Y297">
        <v>56959.131228856</v>
      </c>
      <c r="Z297" s="28">
        <f t="shared" si="5"/>
        <v>1482867.564164473</v>
      </c>
    </row>
    <row r="298" spans="1:26" x14ac:dyDescent="0.2">
      <c r="A298" s="1">
        <v>38596</v>
      </c>
      <c r="B298">
        <v>3167.57</v>
      </c>
      <c r="C298">
        <v>364802.81</v>
      </c>
      <c r="D298">
        <v>367970.38</v>
      </c>
      <c r="E298">
        <v>358495.67431659403</v>
      </c>
      <c r="F298">
        <v>50</v>
      </c>
      <c r="G298">
        <v>17989.347598212</v>
      </c>
      <c r="H298">
        <v>19.929418672396402</v>
      </c>
      <c r="I298">
        <v>21.565611443000002</v>
      </c>
      <c r="J298">
        <v>0</v>
      </c>
      <c r="M298">
        <v>2009</v>
      </c>
      <c r="N298">
        <v>77028.279676791004</v>
      </c>
      <c r="O298">
        <v>45310.607915082001</v>
      </c>
      <c r="P298">
        <v>58477.520951291997</v>
      </c>
      <c r="Q298">
        <v>52432.976963521003</v>
      </c>
      <c r="R298">
        <v>57800.622627236</v>
      </c>
      <c r="S298">
        <v>46161.438474187999</v>
      </c>
      <c r="T298">
        <v>50039.621105999002</v>
      </c>
      <c r="U298">
        <v>78184.520630215993</v>
      </c>
      <c r="V298">
        <v>60907.713091705002</v>
      </c>
      <c r="W298">
        <v>64783.941437704998</v>
      </c>
      <c r="X298">
        <v>66895.268219325997</v>
      </c>
      <c r="Y298">
        <v>64618.807421789999</v>
      </c>
      <c r="Z298" s="28">
        <f t="shared" si="5"/>
        <v>722641.31851485092</v>
      </c>
    </row>
    <row r="299" spans="1:26" x14ac:dyDescent="0.2">
      <c r="A299" s="1">
        <v>38626</v>
      </c>
      <c r="B299">
        <v>3548.03</v>
      </c>
      <c r="C299">
        <v>337566.24</v>
      </c>
      <c r="D299">
        <v>341114.27</v>
      </c>
      <c r="E299">
        <v>362456.30138388003</v>
      </c>
      <c r="F299">
        <v>50</v>
      </c>
      <c r="G299">
        <v>48287.432499511</v>
      </c>
      <c r="H299">
        <v>7.5070547902370999</v>
      </c>
      <c r="I299">
        <v>40.100069824999999</v>
      </c>
      <c r="J299">
        <v>0</v>
      </c>
      <c r="M299">
        <v>2010</v>
      </c>
      <c r="N299">
        <v>54565.35133238</v>
      </c>
      <c r="O299">
        <v>342588.26499507</v>
      </c>
      <c r="P299">
        <v>416458.330086648</v>
      </c>
      <c r="Q299">
        <v>435112.18492928398</v>
      </c>
      <c r="R299">
        <v>472108.91980472999</v>
      </c>
      <c r="S299">
        <v>410810.24636924302</v>
      </c>
      <c r="T299">
        <v>439136.82841497299</v>
      </c>
      <c r="U299">
        <v>429190.31375319802</v>
      </c>
      <c r="V299">
        <v>437198.775979581</v>
      </c>
      <c r="W299">
        <v>350941.01824559103</v>
      </c>
      <c r="X299">
        <v>443385.45901243697</v>
      </c>
      <c r="Y299">
        <v>553709.92037151405</v>
      </c>
      <c r="Z299" s="28">
        <f t="shared" si="5"/>
        <v>4785205.613294648</v>
      </c>
    </row>
    <row r="300" spans="1:26" x14ac:dyDescent="0.2">
      <c r="A300" s="1">
        <v>38657</v>
      </c>
      <c r="B300">
        <v>4394.83</v>
      </c>
      <c r="C300">
        <v>532191.77</v>
      </c>
      <c r="D300">
        <v>536586.6</v>
      </c>
      <c r="E300">
        <v>533785.21749913902</v>
      </c>
      <c r="F300">
        <v>50</v>
      </c>
      <c r="G300">
        <v>133157.61802436001</v>
      </c>
      <c r="H300">
        <v>4.0092254630658601</v>
      </c>
      <c r="I300">
        <v>73.695285322999993</v>
      </c>
      <c r="J300">
        <v>0</v>
      </c>
      <c r="M300">
        <v>2011</v>
      </c>
      <c r="N300">
        <v>503268.68798051297</v>
      </c>
      <c r="O300">
        <v>443749.02495601802</v>
      </c>
      <c r="P300">
        <v>452090.77519164601</v>
      </c>
      <c r="Q300">
        <v>519267.73839572101</v>
      </c>
      <c r="R300">
        <v>483578.29903871799</v>
      </c>
      <c r="S300">
        <v>468196.98511760501</v>
      </c>
      <c r="T300">
        <v>508308.24575238099</v>
      </c>
      <c r="U300">
        <v>484958.290789994</v>
      </c>
      <c r="V300">
        <v>377282.14593036502</v>
      </c>
      <c r="W300">
        <v>457616.544495815</v>
      </c>
      <c r="X300">
        <v>438116.24433150399</v>
      </c>
      <c r="Y300">
        <v>364455.61942221998</v>
      </c>
      <c r="Z300" s="28">
        <f t="shared" si="5"/>
        <v>5500888.6014025006</v>
      </c>
    </row>
    <row r="301" spans="1:26" x14ac:dyDescent="0.2">
      <c r="A301" s="1">
        <v>38687</v>
      </c>
      <c r="B301">
        <v>5155</v>
      </c>
      <c r="C301">
        <v>957915.66</v>
      </c>
      <c r="D301">
        <v>963070.66</v>
      </c>
      <c r="E301">
        <v>962968.14090160897</v>
      </c>
      <c r="F301">
        <v>50</v>
      </c>
      <c r="G301">
        <v>124074.641150272</v>
      </c>
      <c r="H301">
        <v>7.76212226923563</v>
      </c>
      <c r="I301">
        <v>114.394218338</v>
      </c>
      <c r="J301">
        <v>0</v>
      </c>
      <c r="M301">
        <v>2012</v>
      </c>
      <c r="N301">
        <v>336315.09762964997</v>
      </c>
      <c r="O301">
        <v>387299.68890787102</v>
      </c>
      <c r="P301">
        <v>456685.46410607803</v>
      </c>
      <c r="Q301">
        <v>379710.980702225</v>
      </c>
      <c r="R301">
        <v>452369.21313836402</v>
      </c>
      <c r="S301">
        <v>406038.69192031003</v>
      </c>
      <c r="T301">
        <v>409093.32349267998</v>
      </c>
      <c r="U301">
        <v>364217.88222162903</v>
      </c>
      <c r="V301">
        <v>346126.22100048698</v>
      </c>
      <c r="W301">
        <v>597896.96162987</v>
      </c>
      <c r="X301">
        <v>718783.35270969698</v>
      </c>
      <c r="Y301">
        <v>864780.57081912598</v>
      </c>
      <c r="Z301" s="28">
        <f t="shared" si="5"/>
        <v>5719317.4482779875</v>
      </c>
    </row>
    <row r="302" spans="1:26" x14ac:dyDescent="0.2">
      <c r="A302" s="1">
        <v>38718</v>
      </c>
      <c r="B302">
        <v>4652.67</v>
      </c>
      <c r="C302">
        <v>900808.76</v>
      </c>
      <c r="D302">
        <v>905461.43</v>
      </c>
      <c r="E302">
        <v>905461.43285357603</v>
      </c>
      <c r="F302">
        <v>50</v>
      </c>
      <c r="G302">
        <v>93695.286434990994</v>
      </c>
      <c r="H302">
        <v>10.616764754834501</v>
      </c>
      <c r="I302">
        <v>89279.381863560004</v>
      </c>
      <c r="J302">
        <v>0</v>
      </c>
      <c r="M302">
        <v>2013</v>
      </c>
      <c r="N302">
        <v>722275.24921987904</v>
      </c>
      <c r="O302">
        <v>667965.012409947</v>
      </c>
      <c r="P302">
        <v>747780.25636480295</v>
      </c>
      <c r="Q302">
        <v>865387.03956585098</v>
      </c>
      <c r="R302">
        <v>866612.22802417201</v>
      </c>
      <c r="S302">
        <v>957435.30909725197</v>
      </c>
      <c r="T302">
        <v>1028678.49598712</v>
      </c>
      <c r="U302" s="77">
        <v>904238.94779909903</v>
      </c>
      <c r="V302">
        <v>790242.23073060706</v>
      </c>
      <c r="W302">
        <v>895610.57376812503</v>
      </c>
      <c r="Z302" s="28">
        <f t="shared" si="5"/>
        <v>8446225.3429668546</v>
      </c>
    </row>
    <row r="303" spans="1:26" x14ac:dyDescent="0.2">
      <c r="A303" s="1">
        <v>38749</v>
      </c>
      <c r="B303">
        <v>3490.93</v>
      </c>
      <c r="C303">
        <v>723177.23</v>
      </c>
      <c r="D303">
        <v>726668.16</v>
      </c>
      <c r="E303">
        <v>726889.27087654802</v>
      </c>
      <c r="F303">
        <v>50</v>
      </c>
      <c r="G303">
        <v>78823.152015365005</v>
      </c>
      <c r="H303">
        <v>9.2296598457568795</v>
      </c>
      <c r="I303">
        <v>621.61019565699996</v>
      </c>
      <c r="J303">
        <v>0</v>
      </c>
    </row>
    <row r="304" spans="1:26" x14ac:dyDescent="0.2">
      <c r="A304" s="1">
        <v>38777</v>
      </c>
      <c r="B304">
        <v>3810.69</v>
      </c>
      <c r="C304">
        <v>839300.54</v>
      </c>
      <c r="D304">
        <v>843111.23</v>
      </c>
      <c r="E304">
        <v>843088.290993965</v>
      </c>
      <c r="F304">
        <v>50</v>
      </c>
      <c r="G304">
        <v>58866.626459587002</v>
      </c>
      <c r="H304">
        <v>14.331612563519499</v>
      </c>
      <c r="I304">
        <v>565.39234626699999</v>
      </c>
      <c r="J304">
        <v>0</v>
      </c>
    </row>
    <row r="305" spans="1:10" x14ac:dyDescent="0.2">
      <c r="A305" s="1">
        <v>38808</v>
      </c>
      <c r="B305">
        <v>2543.67</v>
      </c>
      <c r="C305">
        <v>888639.3</v>
      </c>
      <c r="D305">
        <v>891182.97</v>
      </c>
      <c r="E305">
        <v>891171.20575864997</v>
      </c>
      <c r="F305">
        <v>50</v>
      </c>
      <c r="G305">
        <v>59288.843747694998</v>
      </c>
      <c r="H305">
        <v>15.0312099463621</v>
      </c>
      <c r="I305">
        <v>11.852090013</v>
      </c>
      <c r="J305">
        <v>0</v>
      </c>
    </row>
    <row r="306" spans="1:10" x14ac:dyDescent="0.2">
      <c r="A306" s="1">
        <v>38838</v>
      </c>
      <c r="B306">
        <v>3470.97</v>
      </c>
      <c r="C306">
        <v>1052540.55</v>
      </c>
      <c r="D306">
        <v>1056011.52</v>
      </c>
      <c r="E306">
        <v>1076278.8378254101</v>
      </c>
      <c r="F306">
        <v>50</v>
      </c>
      <c r="G306">
        <v>75631.316814859005</v>
      </c>
      <c r="H306">
        <v>14.230674429195499</v>
      </c>
      <c r="I306">
        <v>5.8084181839999998</v>
      </c>
      <c r="J306">
        <v>0</v>
      </c>
    </row>
    <row r="307" spans="1:10" x14ac:dyDescent="0.2">
      <c r="A307" s="1">
        <v>38869</v>
      </c>
      <c r="B307">
        <v>3826.62</v>
      </c>
      <c r="C307">
        <v>1367489.72</v>
      </c>
      <c r="D307">
        <v>1371316.34</v>
      </c>
      <c r="E307">
        <v>1370736.1857442199</v>
      </c>
      <c r="F307">
        <v>50</v>
      </c>
      <c r="G307">
        <v>217078.02307064901</v>
      </c>
      <c r="H307">
        <v>6.3145184546737401</v>
      </c>
      <c r="I307">
        <v>6.9970394789999997</v>
      </c>
      <c r="J307">
        <v>0</v>
      </c>
    </row>
    <row r="308" spans="1:10" x14ac:dyDescent="0.2">
      <c r="A308" s="1">
        <v>38899</v>
      </c>
      <c r="B308">
        <v>4446.3599999999997</v>
      </c>
      <c r="C308">
        <v>1670088.46</v>
      </c>
      <c r="D308">
        <v>1674534.82</v>
      </c>
      <c r="E308">
        <v>1674798.9568757699</v>
      </c>
      <c r="F308">
        <v>50</v>
      </c>
      <c r="G308">
        <v>144437.990829683</v>
      </c>
      <c r="H308">
        <v>11.590154123093299</v>
      </c>
      <c r="I308">
        <v>-740.38192980199995</v>
      </c>
      <c r="J308">
        <v>0</v>
      </c>
    </row>
    <row r="309" spans="1:10" x14ac:dyDescent="0.2">
      <c r="A309" s="1">
        <v>38930</v>
      </c>
      <c r="B309">
        <v>4869</v>
      </c>
      <c r="C309">
        <v>1556186.42</v>
      </c>
      <c r="D309">
        <v>1561055.42</v>
      </c>
      <c r="E309">
        <v>1560510.8120997001</v>
      </c>
      <c r="F309">
        <v>50</v>
      </c>
      <c r="G309">
        <v>143698.76696647701</v>
      </c>
      <c r="H309">
        <v>10.8598348303648</v>
      </c>
      <c r="I309">
        <v>34.062483323000002</v>
      </c>
      <c r="J309">
        <v>0</v>
      </c>
    </row>
    <row r="310" spans="1:10" x14ac:dyDescent="0.2">
      <c r="A310" s="1">
        <v>38961</v>
      </c>
      <c r="B310">
        <v>4113.18</v>
      </c>
      <c r="C310">
        <v>1355210.7</v>
      </c>
      <c r="D310">
        <v>1359323.88</v>
      </c>
      <c r="E310">
        <v>1358884.48119381</v>
      </c>
      <c r="F310">
        <v>50</v>
      </c>
      <c r="G310">
        <v>127503.22203607101</v>
      </c>
      <c r="H310">
        <v>10.657655293289</v>
      </c>
      <c r="I310">
        <v>0.90805032799999996</v>
      </c>
      <c r="J310">
        <v>0</v>
      </c>
    </row>
    <row r="311" spans="1:10" x14ac:dyDescent="0.2">
      <c r="A311" s="1">
        <v>38991</v>
      </c>
      <c r="B311">
        <v>3851</v>
      </c>
      <c r="C311">
        <v>1283115.21</v>
      </c>
      <c r="D311">
        <v>1286966.21</v>
      </c>
      <c r="E311">
        <v>1286695.1301329499</v>
      </c>
      <c r="F311">
        <v>50</v>
      </c>
      <c r="G311">
        <v>132689.848022174</v>
      </c>
      <c r="H311">
        <v>9.6970346115771004</v>
      </c>
      <c r="I311">
        <v>2.9187429680000001</v>
      </c>
      <c r="J311">
        <v>0</v>
      </c>
    </row>
    <row r="312" spans="1:10" x14ac:dyDescent="0.2">
      <c r="A312" s="1">
        <v>39022</v>
      </c>
      <c r="B312">
        <v>3481.54</v>
      </c>
      <c r="C312">
        <v>1215408.52</v>
      </c>
      <c r="D312">
        <v>1218890.06</v>
      </c>
      <c r="E312">
        <v>1218330.28361813</v>
      </c>
      <c r="F312">
        <v>50</v>
      </c>
      <c r="G312">
        <v>143456.290284446</v>
      </c>
      <c r="H312">
        <v>8.4927035690215202</v>
      </c>
      <c r="I312">
        <v>1.4648791720000001</v>
      </c>
      <c r="J312">
        <v>0</v>
      </c>
    </row>
    <row r="313" spans="1:10" x14ac:dyDescent="0.2">
      <c r="A313" s="1">
        <v>39052</v>
      </c>
      <c r="B313">
        <v>3937.31</v>
      </c>
      <c r="C313">
        <v>1167761.55</v>
      </c>
      <c r="D313">
        <v>1171698.8600000001</v>
      </c>
      <c r="E313">
        <v>1180396.6021586701</v>
      </c>
      <c r="F313">
        <v>50</v>
      </c>
      <c r="G313">
        <v>121099.30986585699</v>
      </c>
      <c r="H313">
        <v>9.7473566991808092</v>
      </c>
      <c r="I313">
        <v>1.5671284590000001</v>
      </c>
      <c r="J313">
        <v>0</v>
      </c>
    </row>
    <row r="314" spans="1:10" x14ac:dyDescent="0.2">
      <c r="A314" s="1">
        <v>39083</v>
      </c>
      <c r="B314">
        <v>3462.17</v>
      </c>
      <c r="C314">
        <v>1139612.1599999999</v>
      </c>
      <c r="D314">
        <v>1143074.33</v>
      </c>
      <c r="E314">
        <v>1145087.87539246</v>
      </c>
      <c r="F314">
        <v>50</v>
      </c>
      <c r="G314">
        <v>139813.36079492301</v>
      </c>
      <c r="H314">
        <v>8.8672859895923501</v>
      </c>
      <c r="I314">
        <v>94677.179942175993</v>
      </c>
      <c r="J314">
        <v>0</v>
      </c>
    </row>
    <row r="315" spans="1:10" x14ac:dyDescent="0.2">
      <c r="A315" s="1">
        <v>39114</v>
      </c>
      <c r="B315">
        <v>3223.76</v>
      </c>
      <c r="C315">
        <v>1194493.55</v>
      </c>
      <c r="D315">
        <v>1197717.31</v>
      </c>
      <c r="E315">
        <v>1199124.7783448501</v>
      </c>
      <c r="F315">
        <v>50</v>
      </c>
      <c r="G315">
        <v>170369.65423182899</v>
      </c>
      <c r="H315">
        <v>7.0383753711981898</v>
      </c>
      <c r="I315">
        <v>0.8</v>
      </c>
      <c r="J315">
        <v>0</v>
      </c>
    </row>
    <row r="316" spans="1:10" x14ac:dyDescent="0.2">
      <c r="A316" s="1">
        <v>39142</v>
      </c>
      <c r="B316">
        <v>4850.3500000000004</v>
      </c>
      <c r="C316">
        <v>1425661.39</v>
      </c>
      <c r="D316">
        <v>1430511.74</v>
      </c>
      <c r="E316">
        <v>1431460.30502353</v>
      </c>
      <c r="F316">
        <v>50</v>
      </c>
      <c r="G316">
        <v>176440.84436749801</v>
      </c>
      <c r="H316">
        <v>8.1280689893384093</v>
      </c>
      <c r="I316">
        <v>2663.0505326100001</v>
      </c>
      <c r="J316">
        <v>0</v>
      </c>
    </row>
    <row r="317" spans="1:10" x14ac:dyDescent="0.2">
      <c r="A317" s="1">
        <v>39173</v>
      </c>
      <c r="B317">
        <v>4729.32</v>
      </c>
      <c r="C317">
        <v>1214949.1100000001</v>
      </c>
      <c r="D317">
        <v>1219678.43</v>
      </c>
      <c r="E317">
        <v>1220278.9214596499</v>
      </c>
      <c r="F317">
        <v>50</v>
      </c>
      <c r="G317">
        <v>133147.786806285</v>
      </c>
      <c r="H317">
        <v>9.1642918451717303</v>
      </c>
      <c r="I317">
        <v>-73.744628153999997</v>
      </c>
      <c r="J317">
        <v>0</v>
      </c>
    </row>
    <row r="318" spans="1:10" x14ac:dyDescent="0.2">
      <c r="A318" s="1">
        <v>39203</v>
      </c>
      <c r="B318">
        <v>5132.1899999999996</v>
      </c>
      <c r="C318">
        <v>1378401.21</v>
      </c>
      <c r="D318">
        <v>1383533.4</v>
      </c>
      <c r="E318">
        <v>1383645.18564377</v>
      </c>
      <c r="F318">
        <v>50</v>
      </c>
      <c r="G318">
        <v>104293.78608622</v>
      </c>
      <c r="H318">
        <v>13.2668280399746</v>
      </c>
      <c r="I318">
        <v>2.54</v>
      </c>
      <c r="J318">
        <v>0</v>
      </c>
    </row>
    <row r="319" spans="1:10" x14ac:dyDescent="0.2">
      <c r="A319" s="1">
        <v>39234</v>
      </c>
      <c r="B319">
        <v>4471.8100000000004</v>
      </c>
      <c r="C319">
        <v>1409995.33</v>
      </c>
      <c r="D319">
        <v>1414467.14</v>
      </c>
      <c r="E319">
        <v>1414749.33969074</v>
      </c>
      <c r="F319">
        <v>50</v>
      </c>
      <c r="G319">
        <v>92260.233787466001</v>
      </c>
      <c r="H319">
        <v>15.338079109948399</v>
      </c>
      <c r="I319">
        <v>345.42484374999998</v>
      </c>
      <c r="J319">
        <v>0</v>
      </c>
    </row>
    <row r="320" spans="1:10" x14ac:dyDescent="0.2">
      <c r="A320" s="1">
        <v>39264</v>
      </c>
      <c r="B320">
        <v>4318.49</v>
      </c>
      <c r="C320">
        <v>1493965.55</v>
      </c>
      <c r="D320">
        <v>1498284.04</v>
      </c>
      <c r="E320">
        <v>1499108.61795247</v>
      </c>
      <c r="F320">
        <v>50</v>
      </c>
      <c r="G320">
        <v>93637.140576147998</v>
      </c>
      <c r="H320">
        <v>16.015825067029599</v>
      </c>
      <c r="I320">
        <v>567.44529197400004</v>
      </c>
      <c r="J320">
        <v>0</v>
      </c>
    </row>
    <row r="321" spans="1:10" x14ac:dyDescent="0.2">
      <c r="A321" s="1">
        <v>39295</v>
      </c>
      <c r="B321">
        <v>4075.56</v>
      </c>
      <c r="C321">
        <v>1230847.55</v>
      </c>
      <c r="D321">
        <v>1234923.1100000001</v>
      </c>
      <c r="E321">
        <v>1234093.2378257299</v>
      </c>
      <c r="F321">
        <v>50</v>
      </c>
      <c r="G321">
        <v>129545.273739713</v>
      </c>
      <c r="H321">
        <v>9.5290112640447209</v>
      </c>
      <c r="I321">
        <v>345.13484375000002</v>
      </c>
      <c r="J321">
        <v>0</v>
      </c>
    </row>
    <row r="322" spans="1:10" x14ac:dyDescent="0.2">
      <c r="A322" s="1">
        <v>39326</v>
      </c>
      <c r="B322">
        <v>4344.33</v>
      </c>
      <c r="C322">
        <v>1656775.83</v>
      </c>
      <c r="D322">
        <v>1661120.16</v>
      </c>
      <c r="E322">
        <v>1661119.42682221</v>
      </c>
      <c r="F322">
        <v>50</v>
      </c>
      <c r="G322">
        <v>82692.913353579002</v>
      </c>
      <c r="H322">
        <v>20.091981577210301</v>
      </c>
      <c r="I322">
        <v>345.06484375000002</v>
      </c>
      <c r="J322">
        <v>0</v>
      </c>
    </row>
    <row r="323" spans="1:10" x14ac:dyDescent="0.2">
      <c r="A323" s="1">
        <v>39356</v>
      </c>
      <c r="B323">
        <v>2194.8000000000002</v>
      </c>
      <c r="C323">
        <v>2028807.21</v>
      </c>
      <c r="D323">
        <v>2031002.01</v>
      </c>
      <c r="E323">
        <v>2031002.0037080201</v>
      </c>
      <c r="F323">
        <v>50</v>
      </c>
      <c r="G323">
        <v>84879.310575566997</v>
      </c>
      <c r="H323">
        <v>24.276502870439</v>
      </c>
      <c r="I323">
        <v>29570.823120616998</v>
      </c>
      <c r="J323">
        <v>0</v>
      </c>
    </row>
    <row r="324" spans="1:10" x14ac:dyDescent="0.2">
      <c r="A324" s="1">
        <v>39387</v>
      </c>
      <c r="B324">
        <v>6319.71</v>
      </c>
      <c r="C324">
        <v>2405610.64</v>
      </c>
      <c r="D324">
        <v>2411930.35</v>
      </c>
      <c r="E324">
        <v>2411930.7830715999</v>
      </c>
      <c r="F324">
        <v>50</v>
      </c>
      <c r="G324">
        <v>92895.977199407993</v>
      </c>
      <c r="H324">
        <v>25.9777173034005</v>
      </c>
      <c r="I324">
        <v>1294.651237758</v>
      </c>
      <c r="J324">
        <v>0</v>
      </c>
    </row>
    <row r="325" spans="1:10" x14ac:dyDescent="0.2">
      <c r="A325" s="1">
        <v>39417</v>
      </c>
      <c r="B325">
        <v>4462.8599999999997</v>
      </c>
      <c r="C325">
        <v>2350357.8199999998</v>
      </c>
      <c r="D325">
        <v>2354820.6800000002</v>
      </c>
      <c r="E325">
        <v>2354851.82316068</v>
      </c>
      <c r="F325">
        <v>50</v>
      </c>
      <c r="G325">
        <v>116387.480061001</v>
      </c>
      <c r="H325">
        <v>20.232861279654401</v>
      </c>
      <c r="I325">
        <v>-8.4397899999999998E-2</v>
      </c>
      <c r="J325">
        <v>0</v>
      </c>
    </row>
    <row r="326" spans="1:10" x14ac:dyDescent="0.2">
      <c r="A326" s="1">
        <v>39448</v>
      </c>
      <c r="B326">
        <v>8834.98</v>
      </c>
      <c r="C326">
        <v>2421619.85</v>
      </c>
      <c r="D326">
        <v>2430454.83</v>
      </c>
      <c r="E326">
        <v>2430454.3988979599</v>
      </c>
      <c r="F326">
        <v>50</v>
      </c>
      <c r="G326">
        <v>118462.27632332301</v>
      </c>
      <c r="H326">
        <v>20.516695055432201</v>
      </c>
      <c r="I326">
        <v>0</v>
      </c>
      <c r="J326">
        <v>0</v>
      </c>
    </row>
    <row r="327" spans="1:10" x14ac:dyDescent="0.2">
      <c r="A327" s="1">
        <v>39479</v>
      </c>
      <c r="B327">
        <v>4424.08</v>
      </c>
      <c r="C327">
        <v>1934366.44</v>
      </c>
      <c r="D327">
        <v>1938790.52</v>
      </c>
      <c r="E327">
        <v>1938790.3541348099</v>
      </c>
      <c r="F327">
        <v>50</v>
      </c>
      <c r="G327">
        <v>152631.047643987</v>
      </c>
      <c r="H327">
        <v>12.7024689859854</v>
      </c>
      <c r="I327">
        <v>0.79486140000000005</v>
      </c>
      <c r="J327">
        <v>0</v>
      </c>
    </row>
    <row r="328" spans="1:10" x14ac:dyDescent="0.2">
      <c r="A328" s="1">
        <v>39508</v>
      </c>
      <c r="B328">
        <v>4994.58</v>
      </c>
      <c r="C328">
        <v>2323775.14</v>
      </c>
      <c r="D328">
        <v>2328769.7200000002</v>
      </c>
      <c r="E328">
        <v>2328769.59319381</v>
      </c>
      <c r="F328">
        <v>50</v>
      </c>
      <c r="G328">
        <v>122703.611444364</v>
      </c>
      <c r="H328">
        <v>18.980537705539099</v>
      </c>
      <c r="I328">
        <v>210.93043175599999</v>
      </c>
      <c r="J328">
        <v>0</v>
      </c>
    </row>
    <row r="329" spans="1:10" x14ac:dyDescent="0.2">
      <c r="A329" s="1">
        <v>39539</v>
      </c>
      <c r="B329">
        <v>8914.84</v>
      </c>
      <c r="C329">
        <v>2799819.48</v>
      </c>
      <c r="D329">
        <v>2808734.32</v>
      </c>
      <c r="E329">
        <v>2800848.29410986</v>
      </c>
      <c r="F329">
        <v>50</v>
      </c>
      <c r="G329">
        <v>171906.23600682299</v>
      </c>
      <c r="H329">
        <v>16.293757657907499</v>
      </c>
      <c r="I329">
        <v>150.25526837199999</v>
      </c>
      <c r="J329">
        <v>0</v>
      </c>
    </row>
    <row r="330" spans="1:10" x14ac:dyDescent="0.2">
      <c r="A330" s="1">
        <v>39569</v>
      </c>
      <c r="B330">
        <v>18995.830000000002</v>
      </c>
      <c r="C330">
        <v>3307559.78</v>
      </c>
      <c r="D330">
        <v>3326555.61</v>
      </c>
      <c r="E330">
        <v>3326596.8181240698</v>
      </c>
      <c r="F330">
        <v>50</v>
      </c>
      <c r="G330">
        <v>143771.28887057299</v>
      </c>
      <c r="H330">
        <v>23.1383068541355</v>
      </c>
      <c r="I330">
        <v>27.380577809999998</v>
      </c>
      <c r="J330">
        <v>0</v>
      </c>
    </row>
    <row r="331" spans="1:10" x14ac:dyDescent="0.2">
      <c r="A331" s="1">
        <v>39600</v>
      </c>
      <c r="B331">
        <v>14505.91</v>
      </c>
      <c r="C331">
        <v>3508183.06</v>
      </c>
      <c r="D331">
        <v>3522688.97</v>
      </c>
      <c r="E331">
        <v>3534078.3852200401</v>
      </c>
      <c r="F331">
        <v>50</v>
      </c>
      <c r="G331">
        <v>135266.896780854</v>
      </c>
      <c r="H331">
        <v>26.126718512180702</v>
      </c>
      <c r="I331">
        <v>1.750989535</v>
      </c>
      <c r="J331">
        <v>0</v>
      </c>
    </row>
    <row r="332" spans="1:10" x14ac:dyDescent="0.2">
      <c r="A332" s="1">
        <v>39630</v>
      </c>
      <c r="B332">
        <v>4562.6400000000003</v>
      </c>
      <c r="C332">
        <v>6524497.8899999997</v>
      </c>
      <c r="D332">
        <v>6529060.5300000003</v>
      </c>
      <c r="E332">
        <v>6529030.4095067699</v>
      </c>
      <c r="F332">
        <v>50</v>
      </c>
      <c r="G332">
        <v>224076.335519018</v>
      </c>
      <c r="H332">
        <v>29.1375276002879</v>
      </c>
      <c r="I332">
        <v>1.25E-3</v>
      </c>
      <c r="J332">
        <v>0</v>
      </c>
    </row>
    <row r="333" spans="1:10" x14ac:dyDescent="0.2">
      <c r="A333" s="1">
        <v>39661</v>
      </c>
      <c r="B333">
        <v>8319.1</v>
      </c>
      <c r="C333">
        <v>4397497.7</v>
      </c>
      <c r="D333">
        <v>4405816.8</v>
      </c>
      <c r="E333">
        <v>4405826.0696165403</v>
      </c>
      <c r="F333">
        <v>50</v>
      </c>
      <c r="G333">
        <v>118882.836612429</v>
      </c>
      <c r="H333">
        <v>37.0602986091723</v>
      </c>
      <c r="I333">
        <v>7.3547455199999998</v>
      </c>
      <c r="J333">
        <v>0</v>
      </c>
    </row>
    <row r="334" spans="1:10" x14ac:dyDescent="0.2">
      <c r="A334" s="1">
        <v>39692</v>
      </c>
      <c r="B334">
        <v>1351.85</v>
      </c>
      <c r="C334">
        <v>793803.12</v>
      </c>
      <c r="D334">
        <v>795154.97</v>
      </c>
      <c r="E334">
        <v>795154.84491903195</v>
      </c>
      <c r="F334">
        <v>50</v>
      </c>
      <c r="G334">
        <v>46231.033824145001</v>
      </c>
      <c r="H334">
        <v>17.199909010631501</v>
      </c>
      <c r="I334">
        <v>14.730323691000001</v>
      </c>
      <c r="J334">
        <v>0</v>
      </c>
    </row>
    <row r="335" spans="1:10" x14ac:dyDescent="0.2">
      <c r="A335" s="1">
        <v>39722</v>
      </c>
      <c r="B335">
        <v>1897.7</v>
      </c>
      <c r="C335">
        <v>1700275.31</v>
      </c>
      <c r="D335">
        <v>1702173.01</v>
      </c>
      <c r="E335">
        <v>1702843.7110365999</v>
      </c>
      <c r="F335">
        <v>50</v>
      </c>
      <c r="G335">
        <v>100914.663162978</v>
      </c>
      <c r="H335">
        <v>16.874099319129598</v>
      </c>
      <c r="I335">
        <v>0.33793200000000001</v>
      </c>
      <c r="J335">
        <v>0</v>
      </c>
    </row>
    <row r="336" spans="1:10" x14ac:dyDescent="0.2">
      <c r="A336" s="1">
        <v>39753</v>
      </c>
      <c r="B336">
        <v>1469.94</v>
      </c>
      <c r="C336">
        <v>1771580.7</v>
      </c>
      <c r="D336">
        <v>1773050.64</v>
      </c>
      <c r="E336">
        <v>1773073.2893558999</v>
      </c>
      <c r="F336">
        <v>50</v>
      </c>
      <c r="G336">
        <v>91062.206747122997</v>
      </c>
      <c r="H336">
        <v>19.470959280663902</v>
      </c>
      <c r="I336">
        <v>-4.7697752739999997</v>
      </c>
      <c r="J336">
        <v>0</v>
      </c>
    </row>
    <row r="337" spans="1:10" x14ac:dyDescent="0.2">
      <c r="A337" s="1">
        <v>39783</v>
      </c>
      <c r="B337">
        <v>1528.14</v>
      </c>
      <c r="C337">
        <v>623171.18999999994</v>
      </c>
      <c r="D337">
        <v>624699.32999999996</v>
      </c>
      <c r="E337">
        <v>624699.05719433597</v>
      </c>
      <c r="F337">
        <v>50</v>
      </c>
      <c r="G337">
        <v>56959.131228856</v>
      </c>
      <c r="H337">
        <v>10.967496233121199</v>
      </c>
      <c r="I337">
        <v>0</v>
      </c>
      <c r="J337">
        <v>0</v>
      </c>
    </row>
    <row r="338" spans="1:10" x14ac:dyDescent="0.2">
      <c r="A338" s="1">
        <v>39814</v>
      </c>
      <c r="B338">
        <v>2532.8000000000002</v>
      </c>
      <c r="C338">
        <v>850995.6</v>
      </c>
      <c r="D338">
        <v>853528.4</v>
      </c>
      <c r="E338">
        <v>853528.43274486996</v>
      </c>
      <c r="F338">
        <v>50</v>
      </c>
      <c r="G338">
        <v>77028.279676791004</v>
      </c>
      <c r="H338">
        <v>11.0808981105409</v>
      </c>
      <c r="I338">
        <v>14.085983905999999</v>
      </c>
      <c r="J338">
        <v>0</v>
      </c>
    </row>
    <row r="339" spans="1:10" x14ac:dyDescent="0.2">
      <c r="A339" s="1">
        <v>39845</v>
      </c>
      <c r="B339">
        <v>3755.21</v>
      </c>
      <c r="C339">
        <v>836414.55</v>
      </c>
      <c r="D339">
        <v>840169.76</v>
      </c>
      <c r="E339">
        <v>886811.86529113795</v>
      </c>
      <c r="F339">
        <v>50</v>
      </c>
      <c r="G339">
        <v>45310.607915082001</v>
      </c>
      <c r="H339">
        <v>19.572763631540901</v>
      </c>
      <c r="I339">
        <v>41.953432190000001</v>
      </c>
      <c r="J339">
        <v>0</v>
      </c>
    </row>
    <row r="340" spans="1:10" x14ac:dyDescent="0.2">
      <c r="A340" s="1">
        <v>39873</v>
      </c>
      <c r="B340">
        <v>4992.2700000000004</v>
      </c>
      <c r="C340">
        <v>859224.1</v>
      </c>
      <c r="D340">
        <v>864216.37</v>
      </c>
      <c r="E340">
        <v>893299.19106652495</v>
      </c>
      <c r="F340">
        <v>50</v>
      </c>
      <c r="G340">
        <v>58477.520951291997</v>
      </c>
      <c r="H340">
        <v>15.276121991186001</v>
      </c>
      <c r="I340">
        <v>10.552727552</v>
      </c>
      <c r="J340">
        <v>0</v>
      </c>
    </row>
    <row r="341" spans="1:10" x14ac:dyDescent="0.2">
      <c r="A341" s="1">
        <v>39904</v>
      </c>
      <c r="B341">
        <v>6871.22</v>
      </c>
      <c r="C341">
        <v>842454.62</v>
      </c>
      <c r="D341">
        <v>849325.84</v>
      </c>
      <c r="E341">
        <v>878558.64324298897</v>
      </c>
      <c r="F341">
        <v>50</v>
      </c>
      <c r="G341">
        <v>52432.976963521003</v>
      </c>
      <c r="H341">
        <v>16.756056055178998</v>
      </c>
      <c r="I341">
        <v>11.257897679999999</v>
      </c>
      <c r="J341">
        <v>0</v>
      </c>
    </row>
    <row r="342" spans="1:10" x14ac:dyDescent="0.2">
      <c r="A342" s="1">
        <v>39934</v>
      </c>
      <c r="B342">
        <v>8632.25</v>
      </c>
      <c r="C342">
        <v>1055405.1599999999</v>
      </c>
      <c r="D342">
        <v>1064037.4099999999</v>
      </c>
      <c r="E342">
        <v>1096884.81477271</v>
      </c>
      <c r="F342">
        <v>50</v>
      </c>
      <c r="G342">
        <v>57800.622627236</v>
      </c>
      <c r="H342">
        <v>18.977236126754601</v>
      </c>
      <c r="I342">
        <v>11.249097782</v>
      </c>
      <c r="J342">
        <v>0</v>
      </c>
    </row>
    <row r="343" spans="1:10" x14ac:dyDescent="0.2">
      <c r="A343" s="1">
        <v>39965</v>
      </c>
      <c r="B343">
        <v>8941.27</v>
      </c>
      <c r="C343">
        <v>1158965.94</v>
      </c>
      <c r="D343">
        <v>1167907.21</v>
      </c>
      <c r="E343">
        <v>1202959.42922489</v>
      </c>
      <c r="F343">
        <v>50</v>
      </c>
      <c r="G343">
        <v>46161.438474187999</v>
      </c>
      <c r="H343">
        <v>26.0600924584026</v>
      </c>
      <c r="I343">
        <v>11.925425307999999</v>
      </c>
      <c r="J343">
        <v>0</v>
      </c>
    </row>
    <row r="344" spans="1:10" x14ac:dyDescent="0.2">
      <c r="A344" s="1">
        <v>39995</v>
      </c>
      <c r="B344">
        <v>7071.36</v>
      </c>
      <c r="C344">
        <v>1086692.5</v>
      </c>
      <c r="D344">
        <v>1093763.8600000001</v>
      </c>
      <c r="E344">
        <v>1093764.00819102</v>
      </c>
      <c r="F344">
        <v>50</v>
      </c>
      <c r="G344">
        <v>50039.621105999002</v>
      </c>
      <c r="H344">
        <v>21.858016456717198</v>
      </c>
      <c r="I344">
        <v>2.8534318019999998</v>
      </c>
      <c r="J344">
        <v>0</v>
      </c>
    </row>
    <row r="345" spans="1:10" x14ac:dyDescent="0.2">
      <c r="A345" s="1">
        <v>40026</v>
      </c>
      <c r="B345">
        <v>8764.15</v>
      </c>
      <c r="C345">
        <v>1521413.33</v>
      </c>
      <c r="D345">
        <v>1530177.48</v>
      </c>
      <c r="E345">
        <v>1530177.27933715</v>
      </c>
      <c r="F345">
        <v>50</v>
      </c>
      <c r="G345">
        <v>78184.520630215993</v>
      </c>
      <c r="H345">
        <v>19.572357057087299</v>
      </c>
      <c r="I345">
        <v>78.074774650999998</v>
      </c>
      <c r="J345">
        <v>0</v>
      </c>
    </row>
    <row r="346" spans="1:10" x14ac:dyDescent="0.2">
      <c r="A346" s="1">
        <v>40057</v>
      </c>
      <c r="B346">
        <v>12353.21</v>
      </c>
      <c r="C346">
        <v>1421562.18</v>
      </c>
      <c r="D346">
        <v>1433915.39</v>
      </c>
      <c r="E346">
        <v>1433915.07824994</v>
      </c>
      <c r="F346">
        <v>50</v>
      </c>
      <c r="G346">
        <v>60907.713091705002</v>
      </c>
      <c r="H346">
        <v>23.5435688511166</v>
      </c>
      <c r="I346">
        <v>69.858488671000003</v>
      </c>
      <c r="J346">
        <v>0</v>
      </c>
    </row>
    <row r="347" spans="1:10" x14ac:dyDescent="0.2">
      <c r="A347" s="1">
        <v>40087</v>
      </c>
      <c r="B347">
        <v>11686.87</v>
      </c>
      <c r="C347">
        <v>1732963.54</v>
      </c>
      <c r="D347">
        <v>1744650.41</v>
      </c>
      <c r="E347">
        <v>1744677.471869</v>
      </c>
      <c r="F347">
        <v>50</v>
      </c>
      <c r="G347">
        <v>64783.941437704998</v>
      </c>
      <c r="H347">
        <v>26.9317478508273</v>
      </c>
      <c r="I347">
        <v>67.303714033999995</v>
      </c>
      <c r="J347">
        <v>0</v>
      </c>
    </row>
    <row r="348" spans="1:10" x14ac:dyDescent="0.2">
      <c r="A348" s="1">
        <v>40118</v>
      </c>
      <c r="B348">
        <v>5088.57</v>
      </c>
      <c r="C348">
        <v>1715242.68</v>
      </c>
      <c r="D348">
        <v>1720331.25</v>
      </c>
      <c r="E348">
        <v>1720331.1686477</v>
      </c>
      <c r="F348">
        <v>50</v>
      </c>
      <c r="G348">
        <v>66895.268219325997</v>
      </c>
      <c r="H348">
        <v>25.7536534183524</v>
      </c>
      <c r="I348">
        <v>2466.38440055</v>
      </c>
      <c r="J348">
        <v>0</v>
      </c>
    </row>
    <row r="349" spans="1:10" x14ac:dyDescent="0.2">
      <c r="A349" s="1">
        <v>40148</v>
      </c>
      <c r="B349">
        <v>5061.55</v>
      </c>
      <c r="C349">
        <v>1722936.8</v>
      </c>
      <c r="D349">
        <v>1727998.35</v>
      </c>
      <c r="E349">
        <v>1727998.0681781999</v>
      </c>
      <c r="F349">
        <v>50</v>
      </c>
      <c r="G349">
        <v>64618.807421789999</v>
      </c>
      <c r="H349">
        <v>26.742319295554299</v>
      </c>
      <c r="I349">
        <v>58.712393245000001</v>
      </c>
      <c r="J349">
        <v>0</v>
      </c>
    </row>
    <row r="350" spans="1:10" x14ac:dyDescent="0.2">
      <c r="A350" s="1">
        <v>40179</v>
      </c>
      <c r="B350">
        <v>3593.36</v>
      </c>
      <c r="C350">
        <v>1746778.6</v>
      </c>
      <c r="D350">
        <v>1750371.96</v>
      </c>
      <c r="E350">
        <v>1750399.9133925899</v>
      </c>
      <c r="F350">
        <v>50</v>
      </c>
      <c r="G350">
        <v>54565.35133238</v>
      </c>
      <c r="H350">
        <v>32.078975011441401</v>
      </c>
      <c r="I350">
        <v>0.62848934400000001</v>
      </c>
      <c r="J350">
        <v>0</v>
      </c>
    </row>
    <row r="351" spans="1:10" x14ac:dyDescent="0.2">
      <c r="A351" s="1">
        <v>40210</v>
      </c>
      <c r="B351">
        <v>8600.39</v>
      </c>
      <c r="C351">
        <v>1785623.71</v>
      </c>
      <c r="D351">
        <v>1794224.1</v>
      </c>
      <c r="E351">
        <v>1794077.8762862899</v>
      </c>
      <c r="F351">
        <v>50</v>
      </c>
      <c r="G351">
        <v>342588.26499507</v>
      </c>
      <c r="H351">
        <v>5.2368364201181796</v>
      </c>
      <c r="I351">
        <v>0.82694498299999997</v>
      </c>
      <c r="J351">
        <v>0</v>
      </c>
    </row>
    <row r="352" spans="1:10" x14ac:dyDescent="0.2">
      <c r="A352" s="1">
        <v>40238</v>
      </c>
      <c r="B352">
        <v>2410.2600000000002</v>
      </c>
      <c r="C352">
        <v>1150612.99</v>
      </c>
      <c r="D352">
        <v>1153023.25</v>
      </c>
      <c r="E352">
        <v>1153038.77684896</v>
      </c>
      <c r="F352">
        <v>50</v>
      </c>
      <c r="G352">
        <v>416458.330086648</v>
      </c>
      <c r="H352">
        <v>2.76867742472353</v>
      </c>
      <c r="I352">
        <v>0</v>
      </c>
      <c r="J352">
        <v>0</v>
      </c>
    </row>
    <row r="353" spans="1:10" x14ac:dyDescent="0.2">
      <c r="A353" s="1">
        <v>40269</v>
      </c>
      <c r="B353">
        <v>2575.87</v>
      </c>
      <c r="C353">
        <v>1253615.53</v>
      </c>
      <c r="D353">
        <v>1256191.3999999999</v>
      </c>
      <c r="E353">
        <v>1258184.9546850501</v>
      </c>
      <c r="F353">
        <v>50</v>
      </c>
      <c r="G353">
        <v>435112.18492928398</v>
      </c>
      <c r="H353">
        <v>2.8917967193001801</v>
      </c>
      <c r="I353">
        <v>71.034220980000001</v>
      </c>
      <c r="J353">
        <v>0</v>
      </c>
    </row>
    <row r="354" spans="1:10" x14ac:dyDescent="0.2">
      <c r="A354" s="1">
        <v>40299</v>
      </c>
      <c r="B354">
        <v>3325.66</v>
      </c>
      <c r="C354">
        <v>1835479.44</v>
      </c>
      <c r="D354">
        <v>1838805.1</v>
      </c>
      <c r="E354">
        <v>1835336.27805512</v>
      </c>
      <c r="F354">
        <v>50</v>
      </c>
      <c r="G354">
        <v>472108.91980472999</v>
      </c>
      <c r="H354">
        <v>3.8875937887388998</v>
      </c>
      <c r="I354">
        <v>31.426185975999999</v>
      </c>
      <c r="J354">
        <v>0</v>
      </c>
    </row>
    <row r="355" spans="1:10" x14ac:dyDescent="0.2">
      <c r="A355" s="1">
        <v>40330</v>
      </c>
      <c r="B355">
        <v>3534.57</v>
      </c>
      <c r="C355">
        <v>1418278.58</v>
      </c>
      <c r="D355">
        <v>1421813.15</v>
      </c>
      <c r="E355">
        <v>1418399.0617887001</v>
      </c>
      <c r="F355">
        <v>50</v>
      </c>
      <c r="G355">
        <v>410810.24636924302</v>
      </c>
      <c r="H355">
        <v>3.4527275885472899</v>
      </c>
      <c r="I355">
        <v>16.809508296000001</v>
      </c>
      <c r="J355">
        <v>0</v>
      </c>
    </row>
    <row r="356" spans="1:10" x14ac:dyDescent="0.2">
      <c r="A356" s="1">
        <v>40360</v>
      </c>
      <c r="B356">
        <v>5613.93</v>
      </c>
      <c r="C356">
        <v>1892944.37</v>
      </c>
      <c r="D356">
        <v>1898558.3</v>
      </c>
      <c r="E356">
        <v>1899024.36217033</v>
      </c>
      <c r="F356">
        <v>50</v>
      </c>
      <c r="G356">
        <v>439136.82841497299</v>
      </c>
      <c r="H356">
        <v>4.3244586645102299</v>
      </c>
      <c r="I356">
        <v>4.7003743399999998</v>
      </c>
      <c r="J356">
        <v>0</v>
      </c>
    </row>
    <row r="357" spans="1:10" x14ac:dyDescent="0.2">
      <c r="A357" s="1">
        <v>40391</v>
      </c>
      <c r="B357">
        <v>5491.95</v>
      </c>
      <c r="C357">
        <v>2056289.28</v>
      </c>
      <c r="D357">
        <v>2061781.23</v>
      </c>
      <c r="E357">
        <v>2060388.1757167201</v>
      </c>
      <c r="F357">
        <v>50</v>
      </c>
      <c r="G357">
        <v>429190.31375319802</v>
      </c>
      <c r="H357">
        <v>4.8006400372511999</v>
      </c>
      <c r="I357">
        <v>2.8087286E-2</v>
      </c>
      <c r="J357">
        <v>0</v>
      </c>
    </row>
    <row r="358" spans="1:10" x14ac:dyDescent="0.2">
      <c r="A358" s="1">
        <v>40422</v>
      </c>
      <c r="B358">
        <v>5070.26</v>
      </c>
      <c r="C358">
        <v>2162167.0499999998</v>
      </c>
      <c r="D358">
        <v>2167237.31</v>
      </c>
      <c r="E358">
        <v>2167258.1208566702</v>
      </c>
      <c r="F358">
        <v>50</v>
      </c>
      <c r="G358">
        <v>437198.775979581</v>
      </c>
      <c r="H358">
        <v>4.9918391673160203</v>
      </c>
      <c r="I358">
        <v>15167.852980821001</v>
      </c>
      <c r="J358">
        <v>0</v>
      </c>
    </row>
    <row r="359" spans="1:10" x14ac:dyDescent="0.2">
      <c r="A359" s="1">
        <v>40452</v>
      </c>
      <c r="B359">
        <v>7981.67</v>
      </c>
      <c r="C359">
        <v>2815298.28</v>
      </c>
      <c r="D359">
        <v>2823279.95</v>
      </c>
      <c r="E359">
        <v>2823158.3271658998</v>
      </c>
      <c r="F359">
        <v>50</v>
      </c>
      <c r="G359">
        <v>350941.01824559103</v>
      </c>
      <c r="H359">
        <v>8.0458586824373093</v>
      </c>
      <c r="I359">
        <v>463.51150877700002</v>
      </c>
      <c r="J359">
        <v>0</v>
      </c>
    </row>
    <row r="360" spans="1:10" x14ac:dyDescent="0.2">
      <c r="A360" s="1">
        <v>40483</v>
      </c>
      <c r="B360">
        <v>5881.1</v>
      </c>
      <c r="C360">
        <v>1989082.72</v>
      </c>
      <c r="D360">
        <v>1994963.82</v>
      </c>
      <c r="E360">
        <v>1994912.1041091401</v>
      </c>
      <c r="F360">
        <v>50</v>
      </c>
      <c r="G360">
        <v>443385.45901243697</v>
      </c>
      <c r="H360">
        <v>4.4999989265561897</v>
      </c>
      <c r="I360">
        <v>321.98549744600001</v>
      </c>
      <c r="J360">
        <v>0</v>
      </c>
    </row>
    <row r="361" spans="1:10" x14ac:dyDescent="0.2">
      <c r="A361" s="1">
        <v>40513</v>
      </c>
      <c r="B361">
        <v>7275.92</v>
      </c>
      <c r="C361">
        <v>2375847.14</v>
      </c>
      <c r="D361">
        <v>2383123.06</v>
      </c>
      <c r="E361">
        <v>2383136.9258099901</v>
      </c>
      <c r="F361">
        <v>50</v>
      </c>
      <c r="G361">
        <v>553709.92037151405</v>
      </c>
      <c r="H361">
        <v>4.3040190436041303</v>
      </c>
      <c r="I361">
        <v>41.116101528999998</v>
      </c>
      <c r="J361">
        <v>0</v>
      </c>
    </row>
    <row r="362" spans="1:10" x14ac:dyDescent="0.2">
      <c r="A362" s="1">
        <v>40544</v>
      </c>
      <c r="B362">
        <v>4075.23</v>
      </c>
      <c r="C362">
        <v>2435002.9</v>
      </c>
      <c r="D362">
        <v>2439078.13</v>
      </c>
      <c r="E362">
        <v>2445453.3792471201</v>
      </c>
      <c r="F362">
        <v>50</v>
      </c>
      <c r="G362">
        <v>503268.68798051297</v>
      </c>
      <c r="H362">
        <v>4.85928984527082</v>
      </c>
      <c r="I362">
        <v>75.045699353000003</v>
      </c>
      <c r="J362">
        <v>0</v>
      </c>
    </row>
    <row r="363" spans="1:10" x14ac:dyDescent="0.2">
      <c r="A363" s="1">
        <v>40575</v>
      </c>
      <c r="B363">
        <v>2314.64</v>
      </c>
      <c r="C363">
        <v>2252104.59</v>
      </c>
      <c r="D363">
        <v>2254419.23</v>
      </c>
      <c r="E363">
        <v>2261728.0679069902</v>
      </c>
      <c r="F363">
        <v>50</v>
      </c>
      <c r="G363">
        <v>443749.02495601802</v>
      </c>
      <c r="H363">
        <v>5.0977232139719497</v>
      </c>
      <c r="I363">
        <v>381.63778871400001</v>
      </c>
      <c r="J363">
        <v>0</v>
      </c>
    </row>
    <row r="364" spans="1:10" x14ac:dyDescent="0.2">
      <c r="A364" s="1">
        <v>40603</v>
      </c>
      <c r="B364">
        <v>3252.45</v>
      </c>
      <c r="C364">
        <v>2500324.92</v>
      </c>
      <c r="D364">
        <v>2503577.37</v>
      </c>
      <c r="E364">
        <v>2503571.3819255098</v>
      </c>
      <c r="F364">
        <v>50</v>
      </c>
      <c r="G364">
        <v>452090.77519164601</v>
      </c>
      <c r="H364">
        <v>5.5388096357769703</v>
      </c>
      <c r="I364">
        <v>473.35995185500002</v>
      </c>
      <c r="J364">
        <v>0</v>
      </c>
    </row>
    <row r="365" spans="1:10" x14ac:dyDescent="0.2">
      <c r="A365" s="1">
        <v>40634</v>
      </c>
      <c r="B365">
        <v>3272.61</v>
      </c>
      <c r="C365">
        <v>2828534.99</v>
      </c>
      <c r="D365">
        <v>2831807.6</v>
      </c>
      <c r="E365">
        <v>2874540.8946078299</v>
      </c>
      <c r="F365">
        <v>50</v>
      </c>
      <c r="G365">
        <v>519267.73839572101</v>
      </c>
      <c r="H365">
        <v>5.5358735026104497</v>
      </c>
      <c r="I365">
        <v>59.619137498999997</v>
      </c>
      <c r="J365">
        <v>0</v>
      </c>
    </row>
    <row r="366" spans="1:10" x14ac:dyDescent="0.2">
      <c r="A366" s="1">
        <v>40664</v>
      </c>
      <c r="B366">
        <v>3458.79</v>
      </c>
      <c r="C366">
        <v>2818788.11</v>
      </c>
      <c r="D366">
        <v>2822246.9</v>
      </c>
      <c r="E366">
        <v>2821756.3236601199</v>
      </c>
      <c r="F366">
        <v>50</v>
      </c>
      <c r="G366">
        <v>483578.29903871799</v>
      </c>
      <c r="H366">
        <v>5.8351591237021196</v>
      </c>
      <c r="I366">
        <v>0</v>
      </c>
      <c r="J366">
        <v>0</v>
      </c>
    </row>
    <row r="367" spans="1:10" x14ac:dyDescent="0.2">
      <c r="A367" s="1">
        <v>40695</v>
      </c>
      <c r="B367">
        <v>1604.29</v>
      </c>
      <c r="C367">
        <v>3023054.06</v>
      </c>
      <c r="D367">
        <v>3024658.35</v>
      </c>
      <c r="E367">
        <v>3024926.1529646898</v>
      </c>
      <c r="F367">
        <v>50</v>
      </c>
      <c r="G367">
        <v>468196.98511760501</v>
      </c>
      <c r="H367">
        <v>6.4607980168964003</v>
      </c>
      <c r="I367">
        <v>0</v>
      </c>
      <c r="J367">
        <v>0</v>
      </c>
    </row>
    <row r="368" spans="1:10" x14ac:dyDescent="0.2">
      <c r="A368" s="1">
        <v>40725</v>
      </c>
      <c r="B368">
        <v>2531.12</v>
      </c>
      <c r="C368">
        <v>3086796.1</v>
      </c>
      <c r="D368">
        <v>3089327.22</v>
      </c>
      <c r="E368">
        <v>3089289.3103001602</v>
      </c>
      <c r="F368">
        <v>50</v>
      </c>
      <c r="G368">
        <v>508308.24575238099</v>
      </c>
      <c r="H368">
        <v>6.0779695916709597</v>
      </c>
      <c r="I368">
        <v>192.75057841899999</v>
      </c>
      <c r="J368">
        <v>0</v>
      </c>
    </row>
    <row r="369" spans="1:10" x14ac:dyDescent="0.2">
      <c r="A369" s="1">
        <v>40756</v>
      </c>
      <c r="B369">
        <v>2313.27</v>
      </c>
      <c r="C369">
        <v>3201192.7</v>
      </c>
      <c r="D369">
        <v>3203505.97</v>
      </c>
      <c r="E369">
        <v>3203496.7680440601</v>
      </c>
      <c r="F369">
        <v>50</v>
      </c>
      <c r="G369">
        <v>484958.290789994</v>
      </c>
      <c r="H369">
        <v>6.6057175481597099</v>
      </c>
      <c r="I369">
        <v>0.723552945</v>
      </c>
      <c r="J369">
        <v>0</v>
      </c>
    </row>
    <row r="370" spans="1:10" x14ac:dyDescent="0.2">
      <c r="A370" s="1">
        <v>40787</v>
      </c>
      <c r="B370">
        <v>9229.2099999999991</v>
      </c>
      <c r="C370">
        <v>2613690.62</v>
      </c>
      <c r="D370">
        <v>2622919.83</v>
      </c>
      <c r="E370">
        <v>2620035.8138850499</v>
      </c>
      <c r="F370">
        <v>50</v>
      </c>
      <c r="G370">
        <v>377282.14593036502</v>
      </c>
      <c r="H370">
        <v>6.9447043873427301</v>
      </c>
      <c r="I370">
        <v>77.160223631999997</v>
      </c>
      <c r="J370">
        <v>0</v>
      </c>
    </row>
    <row r="371" spans="1:10" x14ac:dyDescent="0.2">
      <c r="A371" s="1">
        <v>40817</v>
      </c>
      <c r="B371">
        <v>19693.849999999999</v>
      </c>
      <c r="C371">
        <v>2616887.64</v>
      </c>
      <c r="D371">
        <v>2636581.4900000002</v>
      </c>
      <c r="E371">
        <v>2636656.2209104798</v>
      </c>
      <c r="F371">
        <v>50</v>
      </c>
      <c r="G371">
        <v>457616.544495815</v>
      </c>
      <c r="H371">
        <v>5.7617158512056497</v>
      </c>
      <c r="I371">
        <v>0.277285008</v>
      </c>
      <c r="J371">
        <v>0</v>
      </c>
    </row>
    <row r="372" spans="1:10" x14ac:dyDescent="0.2">
      <c r="A372" s="1">
        <v>40848</v>
      </c>
      <c r="B372">
        <v>14834.95</v>
      </c>
      <c r="C372">
        <v>2584930.2000000002</v>
      </c>
      <c r="D372">
        <v>2599765.15</v>
      </c>
      <c r="E372">
        <v>2599722.96972023</v>
      </c>
      <c r="F372">
        <v>50</v>
      </c>
      <c r="G372">
        <v>438116.24433150399</v>
      </c>
      <c r="H372">
        <v>5.93386573393781</v>
      </c>
      <c r="I372">
        <v>0</v>
      </c>
      <c r="J372">
        <v>0</v>
      </c>
    </row>
    <row r="373" spans="1:10" x14ac:dyDescent="0.2">
      <c r="A373" s="1">
        <v>40878</v>
      </c>
      <c r="B373">
        <v>13539.08</v>
      </c>
      <c r="C373">
        <v>2437974.7000000002</v>
      </c>
      <c r="D373">
        <v>2451513.7799999998</v>
      </c>
      <c r="E373">
        <v>2451674.8850317099</v>
      </c>
      <c r="F373">
        <v>50</v>
      </c>
      <c r="G373">
        <v>364455.61942221998</v>
      </c>
      <c r="H373">
        <v>6.7269596608910502</v>
      </c>
      <c r="I373">
        <v>3.3650066189999999</v>
      </c>
      <c r="J373">
        <v>0</v>
      </c>
    </row>
    <row r="374" spans="1:10" x14ac:dyDescent="0.2">
      <c r="A374" s="1">
        <v>40909</v>
      </c>
      <c r="B374">
        <v>8983.19</v>
      </c>
      <c r="C374">
        <v>2486397.3199999998</v>
      </c>
      <c r="D374">
        <v>2495380.5099999998</v>
      </c>
      <c r="E374">
        <v>2495380.1226881798</v>
      </c>
      <c r="F374">
        <v>50</v>
      </c>
      <c r="G374">
        <v>336315.09762964997</v>
      </c>
      <c r="H374">
        <v>7.4197683668548704</v>
      </c>
      <c r="I374">
        <v>0</v>
      </c>
      <c r="J374">
        <v>0</v>
      </c>
    </row>
    <row r="375" spans="1:10" x14ac:dyDescent="0.2">
      <c r="A375" s="1">
        <v>40940</v>
      </c>
      <c r="B375">
        <v>7997.23</v>
      </c>
      <c r="C375">
        <v>2139385.11</v>
      </c>
      <c r="D375">
        <v>2147382.34</v>
      </c>
      <c r="E375">
        <v>2147405.8510444299</v>
      </c>
      <c r="F375">
        <v>50</v>
      </c>
      <c r="G375">
        <v>387299.68890787102</v>
      </c>
      <c r="H375">
        <v>5.5445644942691201</v>
      </c>
      <c r="I375">
        <v>2.2527156210000001</v>
      </c>
      <c r="J375">
        <v>0</v>
      </c>
    </row>
    <row r="376" spans="1:10" x14ac:dyDescent="0.2">
      <c r="A376" s="1">
        <v>40969</v>
      </c>
      <c r="B376">
        <v>5632.67</v>
      </c>
      <c r="C376">
        <v>2275954.04</v>
      </c>
      <c r="D376">
        <v>2281586.71</v>
      </c>
      <c r="E376">
        <v>2281587.3506538798</v>
      </c>
      <c r="F376">
        <v>50</v>
      </c>
      <c r="G376">
        <v>456685.46410607803</v>
      </c>
      <c r="H376">
        <v>4.9959710347249304</v>
      </c>
      <c r="I376">
        <v>0</v>
      </c>
      <c r="J376">
        <v>0</v>
      </c>
    </row>
    <row r="377" spans="1:10" x14ac:dyDescent="0.2">
      <c r="A377" s="1">
        <v>41000</v>
      </c>
      <c r="B377">
        <v>15520.15</v>
      </c>
      <c r="C377">
        <v>2323072.52</v>
      </c>
      <c r="D377">
        <v>2338592.67</v>
      </c>
      <c r="E377">
        <v>2338599.41355241</v>
      </c>
      <c r="F377">
        <v>50</v>
      </c>
      <c r="G377">
        <v>379710.980702225</v>
      </c>
      <c r="H377">
        <v>6.1588932962314704</v>
      </c>
      <c r="I377">
        <v>0</v>
      </c>
      <c r="J377">
        <v>0</v>
      </c>
    </row>
    <row r="378" spans="1:10" x14ac:dyDescent="0.2">
      <c r="A378" s="1">
        <v>41030</v>
      </c>
      <c r="B378">
        <v>12187.99</v>
      </c>
      <c r="C378">
        <v>1963870.55</v>
      </c>
      <c r="D378">
        <v>1976058.54</v>
      </c>
      <c r="E378">
        <v>1976067.41148062</v>
      </c>
      <c r="F378">
        <v>50</v>
      </c>
      <c r="G378">
        <v>452369.21313836402</v>
      </c>
      <c r="H378">
        <v>4.3682623708439801</v>
      </c>
      <c r="I378">
        <v>0</v>
      </c>
      <c r="J378">
        <v>0</v>
      </c>
    </row>
    <row r="379" spans="1:10" x14ac:dyDescent="0.2">
      <c r="A379" s="1">
        <v>41061</v>
      </c>
      <c r="B379">
        <v>10832.12</v>
      </c>
      <c r="C379">
        <v>1717087.79</v>
      </c>
      <c r="D379">
        <v>1727919.91</v>
      </c>
      <c r="E379">
        <v>1727919.82854205</v>
      </c>
      <c r="F379">
        <v>50</v>
      </c>
      <c r="G379">
        <v>406038.69192031003</v>
      </c>
      <c r="H379">
        <v>4.2555546132071003</v>
      </c>
      <c r="I379">
        <v>0</v>
      </c>
      <c r="J379">
        <v>0</v>
      </c>
    </row>
    <row r="380" spans="1:10" x14ac:dyDescent="0.2">
      <c r="A380" s="1">
        <v>41091</v>
      </c>
      <c r="B380">
        <v>5256.63</v>
      </c>
      <c r="C380">
        <v>1691813.74</v>
      </c>
      <c r="D380">
        <v>1697070.37</v>
      </c>
      <c r="E380">
        <v>1697070.35036152</v>
      </c>
      <c r="F380">
        <v>50</v>
      </c>
      <c r="G380">
        <v>409093.32349267998</v>
      </c>
      <c r="H380">
        <v>4.1483697066297598</v>
      </c>
      <c r="I380">
        <v>0</v>
      </c>
      <c r="J380">
        <v>0</v>
      </c>
    </row>
    <row r="381" spans="1:10" x14ac:dyDescent="0.2">
      <c r="A381" s="1">
        <v>41122</v>
      </c>
      <c r="B381">
        <v>8422.9699999999993</v>
      </c>
      <c r="C381">
        <v>1719944.18</v>
      </c>
      <c r="D381">
        <v>1728367.15</v>
      </c>
      <c r="E381">
        <v>1728367.1640125499</v>
      </c>
      <c r="F381">
        <v>50</v>
      </c>
      <c r="G381">
        <v>364217.88222162903</v>
      </c>
      <c r="H381">
        <v>4.74542093724226</v>
      </c>
      <c r="I381">
        <v>0</v>
      </c>
      <c r="J381">
        <v>0</v>
      </c>
    </row>
    <row r="382" spans="1:10" x14ac:dyDescent="0.2">
      <c r="A382" s="1">
        <v>41153</v>
      </c>
      <c r="B382">
        <v>1028.44</v>
      </c>
      <c r="C382">
        <v>1614396.83</v>
      </c>
      <c r="D382">
        <v>1615425.27</v>
      </c>
      <c r="E382">
        <v>1615423.0619425999</v>
      </c>
      <c r="F382">
        <v>50</v>
      </c>
      <c r="G382">
        <v>346126.22100048698</v>
      </c>
      <c r="H382">
        <v>4.6671502010832304</v>
      </c>
      <c r="I382">
        <v>0</v>
      </c>
      <c r="J382">
        <v>0</v>
      </c>
    </row>
    <row r="383" spans="1:10" x14ac:dyDescent="0.2">
      <c r="A383" s="1">
        <v>41183</v>
      </c>
      <c r="B383">
        <v>3240.6</v>
      </c>
      <c r="C383">
        <v>1924282.25</v>
      </c>
      <c r="D383">
        <v>1927522.85</v>
      </c>
      <c r="E383">
        <v>1927522.86048056</v>
      </c>
      <c r="F383">
        <v>50</v>
      </c>
      <c r="G383">
        <v>597896.96162987</v>
      </c>
      <c r="H383">
        <v>3.2238378586606702</v>
      </c>
      <c r="I383">
        <v>0</v>
      </c>
      <c r="J383">
        <v>0</v>
      </c>
    </row>
    <row r="384" spans="1:10" x14ac:dyDescent="0.2">
      <c r="A384" s="1">
        <v>41214</v>
      </c>
      <c r="B384">
        <v>2405.09</v>
      </c>
      <c r="C384">
        <v>2280816.86</v>
      </c>
      <c r="D384">
        <v>2283221.9500000002</v>
      </c>
      <c r="E384">
        <v>2283215.4987938702</v>
      </c>
      <c r="F384">
        <v>50</v>
      </c>
      <c r="G384">
        <v>718783.35270969698</v>
      </c>
      <c r="H384">
        <v>3.1765002489088201</v>
      </c>
      <c r="I384">
        <v>0</v>
      </c>
      <c r="J384">
        <v>0</v>
      </c>
    </row>
    <row r="385" spans="1:10" x14ac:dyDescent="0.2">
      <c r="A385" s="1">
        <v>41244</v>
      </c>
      <c r="B385">
        <v>1960.47</v>
      </c>
      <c r="C385">
        <v>2514568.7599999998</v>
      </c>
      <c r="D385">
        <v>2516529.23</v>
      </c>
      <c r="E385">
        <v>2516527.2075705398</v>
      </c>
      <c r="F385">
        <v>50</v>
      </c>
      <c r="G385">
        <v>864780.57081912598</v>
      </c>
      <c r="H385">
        <v>2.91001820865017</v>
      </c>
      <c r="I385">
        <v>0</v>
      </c>
      <c r="J385">
        <v>0</v>
      </c>
    </row>
    <row r="386" spans="1:10" x14ac:dyDescent="0.2">
      <c r="A386" s="1">
        <v>41275</v>
      </c>
      <c r="B386">
        <v>1518.21</v>
      </c>
      <c r="C386">
        <v>2332130.7999999998</v>
      </c>
      <c r="D386">
        <v>2333649.0099999998</v>
      </c>
      <c r="E386">
        <v>2333648.8181938999</v>
      </c>
      <c r="F386">
        <v>50</v>
      </c>
      <c r="G386">
        <v>722275.24921987904</v>
      </c>
      <c r="H386">
        <v>3.2309688317776999</v>
      </c>
      <c r="I386">
        <v>0</v>
      </c>
      <c r="J386">
        <v>0</v>
      </c>
    </row>
    <row r="387" spans="1:10" x14ac:dyDescent="0.2">
      <c r="A387" s="1">
        <v>41306</v>
      </c>
      <c r="B387">
        <v>2182.09</v>
      </c>
      <c r="C387">
        <v>2286707.4500000002</v>
      </c>
      <c r="D387">
        <v>2288889.54</v>
      </c>
      <c r="E387">
        <v>2288889.3307792</v>
      </c>
      <c r="F387">
        <v>50</v>
      </c>
      <c r="G387">
        <v>667965.012409947</v>
      </c>
      <c r="H387">
        <v>3.42666051103655</v>
      </c>
      <c r="I387">
        <v>0</v>
      </c>
      <c r="J387">
        <v>0</v>
      </c>
    </row>
    <row r="388" spans="1:10" x14ac:dyDescent="0.2">
      <c r="A388" s="1">
        <v>41334</v>
      </c>
      <c r="B388">
        <v>10043.25</v>
      </c>
      <c r="C388">
        <v>2118181.34</v>
      </c>
      <c r="D388">
        <v>2128224.59</v>
      </c>
      <c r="E388">
        <v>2128224.5431431001</v>
      </c>
      <c r="F388">
        <v>50</v>
      </c>
      <c r="G388">
        <v>747780.25636480295</v>
      </c>
      <c r="H388">
        <v>2.8460560773415899</v>
      </c>
      <c r="I388">
        <v>0</v>
      </c>
      <c r="J388">
        <v>0</v>
      </c>
    </row>
    <row r="389" spans="1:10" x14ac:dyDescent="0.2">
      <c r="A389" s="1">
        <v>41365</v>
      </c>
      <c r="B389">
        <v>17486.349999999999</v>
      </c>
      <c r="C389">
        <v>2139045</v>
      </c>
      <c r="D389">
        <v>2156531.35</v>
      </c>
      <c r="E389">
        <v>2156531.1517391098</v>
      </c>
      <c r="F389">
        <v>50</v>
      </c>
      <c r="G389">
        <v>865387.03956585098</v>
      </c>
      <c r="H389">
        <v>2.4920537486530598</v>
      </c>
      <c r="I389">
        <v>59.864246743999999</v>
      </c>
      <c r="J389">
        <v>0</v>
      </c>
    </row>
    <row r="390" spans="1:10" x14ac:dyDescent="0.2">
      <c r="A390" s="1">
        <v>41395</v>
      </c>
      <c r="B390">
        <v>14141.56</v>
      </c>
      <c r="C390">
        <v>2346117.85</v>
      </c>
      <c r="D390">
        <v>2360259.41</v>
      </c>
      <c r="E390">
        <v>2359611.8885257998</v>
      </c>
      <c r="F390">
        <v>50</v>
      </c>
      <c r="G390">
        <v>866612.22802417201</v>
      </c>
      <c r="H390">
        <v>2.7228001316177899</v>
      </c>
      <c r="I390">
        <v>0</v>
      </c>
      <c r="J390">
        <v>0</v>
      </c>
    </row>
    <row r="391" spans="1:10" x14ac:dyDescent="0.2">
      <c r="A391" s="1">
        <v>41426</v>
      </c>
      <c r="B391">
        <v>12983.18</v>
      </c>
      <c r="C391">
        <v>2028949.32</v>
      </c>
      <c r="D391">
        <v>2041932.5</v>
      </c>
      <c r="E391">
        <v>2041931.9256189601</v>
      </c>
      <c r="F391">
        <v>50</v>
      </c>
      <c r="G391">
        <v>957435.30909725197</v>
      </c>
      <c r="H391">
        <v>2.1327100705574198</v>
      </c>
      <c r="I391">
        <v>0</v>
      </c>
      <c r="J391">
        <v>0</v>
      </c>
    </row>
    <row r="392" spans="1:10" x14ac:dyDescent="0.2">
      <c r="A392" s="1">
        <v>41456</v>
      </c>
      <c r="B392">
        <v>17812.5</v>
      </c>
      <c r="C392">
        <v>2115797.9</v>
      </c>
      <c r="D392">
        <v>2133610.4</v>
      </c>
      <c r="E392">
        <v>2133588.0035609598</v>
      </c>
      <c r="F392">
        <v>50</v>
      </c>
      <c r="G392">
        <v>1028678.49598712</v>
      </c>
      <c r="H392">
        <v>2.07410576957143</v>
      </c>
      <c r="I392">
        <v>0</v>
      </c>
      <c r="J392">
        <v>0</v>
      </c>
    </row>
    <row r="393" spans="1:10" x14ac:dyDescent="0.2">
      <c r="A393" s="1">
        <v>41487</v>
      </c>
      <c r="B393">
        <v>19144.38</v>
      </c>
      <c r="C393">
        <v>2209327.73</v>
      </c>
      <c r="D393">
        <v>2228472.11</v>
      </c>
      <c r="E393">
        <v>2228472.1931030801</v>
      </c>
      <c r="F393">
        <v>50</v>
      </c>
      <c r="G393">
        <v>904238.94779909903</v>
      </c>
      <c r="H393">
        <v>2.4682925955414001</v>
      </c>
      <c r="I393">
        <v>3454.1063495819999</v>
      </c>
      <c r="J393">
        <v>0</v>
      </c>
    </row>
    <row r="394" spans="1:10" x14ac:dyDescent="0.2">
      <c r="A394" s="1">
        <v>41518</v>
      </c>
      <c r="B394">
        <v>17805.46</v>
      </c>
      <c r="C394">
        <v>2463982.65</v>
      </c>
      <c r="D394">
        <v>2481788.11</v>
      </c>
      <c r="E394">
        <v>2481787.8718415699</v>
      </c>
      <c r="F394">
        <v>50</v>
      </c>
      <c r="G394">
        <v>790242.23073060706</v>
      </c>
      <c r="H394">
        <v>3.1407539452897999</v>
      </c>
      <c r="I394">
        <v>168.53206019999999</v>
      </c>
      <c r="J394">
        <v>0</v>
      </c>
    </row>
    <row r="395" spans="1:10" x14ac:dyDescent="0.2">
      <c r="A395" s="1">
        <v>41548</v>
      </c>
      <c r="B395">
        <v>13402.62</v>
      </c>
      <c r="C395">
        <v>2610243.89</v>
      </c>
      <c r="D395">
        <v>2623646.5099999998</v>
      </c>
      <c r="E395">
        <v>2623651.9989901599</v>
      </c>
      <c r="F395">
        <v>50</v>
      </c>
      <c r="G395">
        <v>895610.57376812503</v>
      </c>
      <c r="H395">
        <v>2.9294562568099201</v>
      </c>
      <c r="I395">
        <v>0</v>
      </c>
      <c r="J395">
        <v>0</v>
      </c>
    </row>
    <row r="396" spans="1:10" x14ac:dyDescent="0.2">
      <c r="A396" s="1"/>
    </row>
    <row r="397" spans="1:10" x14ac:dyDescent="0.2">
      <c r="A397" s="1"/>
      <c r="D397" s="28">
        <f>SUM(D278:D396)</f>
        <v>207960871.28</v>
      </c>
      <c r="G397" s="77">
        <f>SUM(G278:G396)</f>
        <v>32755603.486429468</v>
      </c>
    </row>
    <row r="398" spans="1:10" x14ac:dyDescent="0.2">
      <c r="D398" s="28">
        <f>+Z279+Z280+Z281+Z282+Z283+Z284+Z285+Z286+Z287+Z288</f>
        <v>207960871.28000003</v>
      </c>
      <c r="G398" s="77">
        <f>+Z293+Z294+Z295+Z296+Z297+Z298+Z299+Z300+Z301+Z302</f>
        <v>32755603.486429464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0000"/>
    <pageSetUpPr fitToPage="1"/>
  </sheetPr>
  <dimension ref="A1:W637"/>
  <sheetViews>
    <sheetView topLeftCell="A10" workbookViewId="0">
      <selection activeCell="C120" sqref="C120:C122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ht="14.25" x14ac:dyDescent="0.2">
      <c r="A16" s="9">
        <v>38412</v>
      </c>
      <c r="B16">
        <v>53.42</v>
      </c>
      <c r="C16">
        <v>6.9228499999999977</v>
      </c>
      <c r="G16" s="39" t="s">
        <v>75</v>
      </c>
    </row>
    <row r="17" spans="1:19" x14ac:dyDescent="0.2">
      <c r="A17" s="9">
        <v>38443</v>
      </c>
      <c r="B17">
        <v>52.46</v>
      </c>
      <c r="C17">
        <v>7.2004428571428578</v>
      </c>
    </row>
    <row r="18" spans="1:19" x14ac:dyDescent="0.2">
      <c r="A18" s="9">
        <v>38473</v>
      </c>
      <c r="B18">
        <v>49.59</v>
      </c>
      <c r="C18">
        <v>6.4880047619047616</v>
      </c>
      <c r="H18" s="9" t="s">
        <v>23</v>
      </c>
      <c r="I18" s="9" t="s">
        <v>24</v>
      </c>
      <c r="J18" s="9" t="s">
        <v>25</v>
      </c>
      <c r="K18" s="9" t="s">
        <v>26</v>
      </c>
      <c r="L18" s="9" t="s">
        <v>27</v>
      </c>
      <c r="M18" s="9" t="s">
        <v>28</v>
      </c>
      <c r="N18" s="9" t="s">
        <v>29</v>
      </c>
      <c r="O18" s="9" t="s">
        <v>30</v>
      </c>
      <c r="P18" s="9" t="s">
        <v>31</v>
      </c>
      <c r="Q18" s="9" t="s">
        <v>32</v>
      </c>
      <c r="R18" s="9" t="s">
        <v>33</v>
      </c>
      <c r="S18" s="9" t="s">
        <v>34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2004</v>
      </c>
      <c r="H19">
        <v>6.1581111111111095</v>
      </c>
      <c r="I19">
        <v>5.3982105263157889</v>
      </c>
      <c r="J19">
        <v>5.3783565217391294</v>
      </c>
      <c r="K19">
        <v>5.7004047619047622</v>
      </c>
      <c r="L19">
        <v>6.3000350000000012</v>
      </c>
      <c r="M19">
        <v>6.2915809523809534</v>
      </c>
      <c r="N19">
        <v>5.9324571428571442</v>
      </c>
      <c r="O19">
        <v>5.4505545454545459</v>
      </c>
      <c r="P19">
        <v>5.0831714285714291</v>
      </c>
      <c r="Q19">
        <v>6.339204761904762</v>
      </c>
      <c r="R19">
        <v>6.1480650000000008</v>
      </c>
      <c r="S19">
        <v>6.6166380952380965</v>
      </c>
    </row>
    <row r="20" spans="1:19" x14ac:dyDescent="0.2">
      <c r="A20" s="9">
        <v>38534</v>
      </c>
      <c r="B20">
        <v>58.53</v>
      </c>
      <c r="C20">
        <v>7.591005</v>
      </c>
      <c r="G20">
        <v>2005</v>
      </c>
      <c r="H20">
        <v>6.1430950000000006</v>
      </c>
      <c r="I20">
        <v>6.1124315789473682</v>
      </c>
      <c r="J20">
        <v>6.9228499999999977</v>
      </c>
      <c r="K20">
        <v>7.2004428571428578</v>
      </c>
      <c r="L20">
        <v>6.4880047619047616</v>
      </c>
      <c r="M20">
        <v>7.1507227272727274</v>
      </c>
      <c r="N20">
        <v>7.591005</v>
      </c>
      <c r="O20">
        <v>9.2947181818181832</v>
      </c>
      <c r="P20">
        <v>11.982264705882351</v>
      </c>
      <c r="Q20">
        <v>13.50150625</v>
      </c>
      <c r="R20">
        <v>10.327074999999999</v>
      </c>
      <c r="S20">
        <v>13.051904761904764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2006</v>
      </c>
      <c r="H21">
        <v>8.6780000000000008</v>
      </c>
      <c r="I21">
        <v>7.5331578947368421</v>
      </c>
      <c r="J21">
        <v>6.87</v>
      </c>
      <c r="K21">
        <v>7.15</v>
      </c>
      <c r="L21">
        <v>6.24</v>
      </c>
      <c r="M21">
        <v>6.2</v>
      </c>
      <c r="N21">
        <v>6.17</v>
      </c>
      <c r="O21">
        <v>7.11</v>
      </c>
      <c r="P21">
        <v>4.9000000000000004</v>
      </c>
      <c r="Q21">
        <v>5.87</v>
      </c>
      <c r="R21">
        <v>7.4</v>
      </c>
      <c r="S21">
        <v>6.73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2007</v>
      </c>
      <c r="H22">
        <v>6.6</v>
      </c>
      <c r="I22">
        <v>8.25</v>
      </c>
      <c r="J22">
        <v>7.11</v>
      </c>
      <c r="K22">
        <v>7.6</v>
      </c>
      <c r="L22">
        <v>7.64</v>
      </c>
      <c r="M22">
        <v>7.35</v>
      </c>
      <c r="N22">
        <v>6.22</v>
      </c>
      <c r="O22">
        <v>6.23</v>
      </c>
      <c r="P22">
        <v>6.02</v>
      </c>
      <c r="Q22">
        <v>6.74</v>
      </c>
      <c r="R22">
        <v>7.13</v>
      </c>
      <c r="S22">
        <v>7.11</v>
      </c>
    </row>
    <row r="23" spans="1:19" x14ac:dyDescent="0.2">
      <c r="A23" s="9">
        <v>38626</v>
      </c>
      <c r="B23">
        <v>61.29</v>
      </c>
      <c r="C23">
        <v>13.50150625</v>
      </c>
      <c r="G23">
        <v>2008</v>
      </c>
      <c r="H23">
        <v>7.99</v>
      </c>
      <c r="I23">
        <v>8.5500000000000007</v>
      </c>
      <c r="J23">
        <v>9.4499999999999993</v>
      </c>
      <c r="K23">
        <v>10.18</v>
      </c>
      <c r="L23">
        <v>11.27</v>
      </c>
      <c r="M23" s="55">
        <v>12.7</v>
      </c>
      <c r="N23">
        <v>11.11</v>
      </c>
      <c r="O23">
        <v>8.26</v>
      </c>
      <c r="P23">
        <v>7.64</v>
      </c>
      <c r="Q23">
        <v>6.74</v>
      </c>
      <c r="R23">
        <v>6.69</v>
      </c>
      <c r="S23">
        <v>5.84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2009</v>
      </c>
      <c r="H24">
        <v>5.24</v>
      </c>
      <c r="I24">
        <v>4.53</v>
      </c>
      <c r="J24">
        <v>3.96</v>
      </c>
      <c r="K24">
        <v>3.5</v>
      </c>
      <c r="L24">
        <v>3.83</v>
      </c>
      <c r="M24">
        <v>3.8</v>
      </c>
      <c r="N24">
        <v>3.38</v>
      </c>
      <c r="O24">
        <v>3.14</v>
      </c>
      <c r="P24">
        <v>2.96</v>
      </c>
      <c r="Q24">
        <v>4</v>
      </c>
      <c r="R24">
        <v>3.7</v>
      </c>
      <c r="S24">
        <v>5.34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2010</v>
      </c>
      <c r="H25">
        <v>5.82</v>
      </c>
      <c r="I25">
        <v>5.32</v>
      </c>
      <c r="J25">
        <v>4.29</v>
      </c>
      <c r="K25">
        <v>4.04</v>
      </c>
      <c r="L25">
        <v>4.1100000000000003</v>
      </c>
      <c r="M25">
        <v>4.8099999999999996</v>
      </c>
      <c r="N25">
        <v>4.63</v>
      </c>
      <c r="O25">
        <v>4.32</v>
      </c>
      <c r="P25">
        <v>3.89</v>
      </c>
      <c r="Q25">
        <v>3.43</v>
      </c>
      <c r="R25">
        <v>3.71</v>
      </c>
      <c r="S25">
        <v>4.26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2011</v>
      </c>
      <c r="H26">
        <v>4.5</v>
      </c>
      <c r="I26">
        <v>4.09</v>
      </c>
      <c r="J26">
        <v>3.97</v>
      </c>
      <c r="K26">
        <v>4.24</v>
      </c>
      <c r="L26">
        <v>4.3099999999999996</v>
      </c>
      <c r="M26">
        <v>4.53</v>
      </c>
      <c r="N26">
        <v>4.42</v>
      </c>
      <c r="O26">
        <v>4.05</v>
      </c>
      <c r="P26">
        <v>3.9</v>
      </c>
      <c r="Q26">
        <v>3.56</v>
      </c>
      <c r="R26">
        <v>3.27</v>
      </c>
      <c r="S26">
        <v>3.15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2012</v>
      </c>
      <c r="H27">
        <v>2.68</v>
      </c>
      <c r="I27">
        <v>2.5</v>
      </c>
      <c r="J27">
        <v>2.16</v>
      </c>
      <c r="K27">
        <v>1.95</v>
      </c>
      <c r="L27">
        <v>2.4300000000000002</v>
      </c>
      <c r="M27">
        <v>2.46</v>
      </c>
      <c r="N27">
        <v>2.95</v>
      </c>
      <c r="O27">
        <v>2.84</v>
      </c>
      <c r="P27">
        <v>2.85</v>
      </c>
      <c r="Q27">
        <v>3.34</v>
      </c>
      <c r="R27">
        <v>3.54</v>
      </c>
      <c r="S27">
        <v>3.32</v>
      </c>
    </row>
    <row r="28" spans="1:19" x14ac:dyDescent="0.2">
      <c r="A28" s="9">
        <v>38777</v>
      </c>
      <c r="B28" s="55">
        <v>63.76</v>
      </c>
      <c r="C28">
        <v>6.87</v>
      </c>
      <c r="G28">
        <v>2013</v>
      </c>
      <c r="H28">
        <v>3.33</v>
      </c>
      <c r="I28">
        <v>3.33</v>
      </c>
      <c r="J28">
        <v>3.81</v>
      </c>
      <c r="K28">
        <v>4.17</v>
      </c>
      <c r="L28">
        <v>4.04</v>
      </c>
      <c r="M28">
        <v>3.83</v>
      </c>
      <c r="N28">
        <v>3.62</v>
      </c>
      <c r="O28">
        <v>3.43</v>
      </c>
      <c r="P28">
        <v>3.61</v>
      </c>
      <c r="Q28">
        <v>3.67</v>
      </c>
      <c r="R28">
        <v>3.62</v>
      </c>
      <c r="S28">
        <v>4.2300000000000004</v>
      </c>
    </row>
    <row r="29" spans="1:19" x14ac:dyDescent="0.2">
      <c r="A29" s="9">
        <v>38808</v>
      </c>
      <c r="B29" s="55">
        <v>70.92</v>
      </c>
      <c r="C29">
        <v>7.15</v>
      </c>
      <c r="G29">
        <v>2014</v>
      </c>
      <c r="H29" s="55">
        <v>4.7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D123" s="85"/>
    </row>
    <row r="124" spans="1:4" ht="14.25" x14ac:dyDescent="0.2">
      <c r="A124" s="11" t="s">
        <v>4</v>
      </c>
    </row>
    <row r="125" spans="1:4" ht="14.25" x14ac:dyDescent="0.2">
      <c r="A125" s="11" t="s">
        <v>5</v>
      </c>
    </row>
    <row r="127" spans="1:4" ht="14.25" x14ac:dyDescent="0.2">
      <c r="A127" s="11"/>
    </row>
    <row r="128" spans="1:4" ht="14.25" x14ac:dyDescent="0.2">
      <c r="A128" s="11"/>
    </row>
    <row r="129" spans="1:23" ht="14.25" x14ac:dyDescent="0.2">
      <c r="A129" s="11"/>
    </row>
    <row r="130" spans="1:23" ht="14.25" x14ac:dyDescent="0.2">
      <c r="A130" s="11"/>
    </row>
    <row r="132" spans="1:23" outlineLevel="2" x14ac:dyDescent="0.2"/>
    <row r="133" spans="1:23" outlineLevel="2" x14ac:dyDescent="0.2"/>
    <row r="134" spans="1:23" outlineLevel="2" x14ac:dyDescent="0.2"/>
    <row r="135" spans="1:23" ht="18.75" outlineLevel="2" thickBot="1" x14ac:dyDescent="0.25">
      <c r="T135" s="35" t="s">
        <v>45</v>
      </c>
      <c r="U135" s="35" t="s">
        <v>46</v>
      </c>
      <c r="V135" s="35" t="s">
        <v>47</v>
      </c>
      <c r="W135" s="35" t="s">
        <v>48</v>
      </c>
    </row>
    <row r="136" spans="1:23" ht="13.5" outlineLevel="2" thickBot="1" x14ac:dyDescent="0.25">
      <c r="N136" s="35" t="s">
        <v>40</v>
      </c>
      <c r="O136" s="35" t="s">
        <v>41</v>
      </c>
      <c r="P136" s="35" t="s">
        <v>42</v>
      </c>
      <c r="Q136" s="35" t="s">
        <v>13</v>
      </c>
      <c r="R136" s="35" t="s">
        <v>43</v>
      </c>
      <c r="S136" s="35" t="s">
        <v>44</v>
      </c>
      <c r="T136" s="30">
        <v>6.2789999999999999</v>
      </c>
      <c r="U136" s="31">
        <v>626500</v>
      </c>
      <c r="V136" s="30">
        <v>86</v>
      </c>
      <c r="W136" s="30">
        <v>36</v>
      </c>
    </row>
    <row r="137" spans="1:23" outlineLevel="2" x14ac:dyDescent="0.2">
      <c r="N137" s="29">
        <v>37991</v>
      </c>
      <c r="O137" s="29">
        <v>37992</v>
      </c>
      <c r="P137" s="29">
        <v>37992</v>
      </c>
      <c r="Q137" s="37">
        <v>37987</v>
      </c>
      <c r="R137" s="30">
        <v>6.41</v>
      </c>
      <c r="S137" s="30">
        <v>6.2</v>
      </c>
      <c r="T137" s="33">
        <v>7.0414000000000003</v>
      </c>
      <c r="U137" s="34">
        <v>695100</v>
      </c>
      <c r="V137" s="33">
        <v>81</v>
      </c>
      <c r="W137" s="33">
        <v>35</v>
      </c>
    </row>
    <row r="138" spans="1:23" outlineLevel="2" x14ac:dyDescent="0.2">
      <c r="N138" s="32">
        <v>37992</v>
      </c>
      <c r="O138" s="32">
        <v>37993</v>
      </c>
      <c r="P138" s="32">
        <v>37993</v>
      </c>
      <c r="Q138" s="37">
        <v>37987</v>
      </c>
      <c r="R138" s="33">
        <v>7.25</v>
      </c>
      <c r="S138" s="33">
        <v>6.78</v>
      </c>
      <c r="T138" s="30">
        <v>6.6051000000000002</v>
      </c>
      <c r="U138" s="31">
        <v>782600</v>
      </c>
      <c r="V138" s="30">
        <v>90</v>
      </c>
      <c r="W138" s="30">
        <v>34</v>
      </c>
    </row>
    <row r="139" spans="1:23" outlineLevel="2" x14ac:dyDescent="0.2">
      <c r="N139" s="29">
        <v>37993</v>
      </c>
      <c r="O139" s="29">
        <v>37994</v>
      </c>
      <c r="P139" s="29">
        <v>37994</v>
      </c>
      <c r="Q139" s="37">
        <v>37987</v>
      </c>
      <c r="R139" s="30">
        <v>6.77</v>
      </c>
      <c r="S139" s="30">
        <v>6.41</v>
      </c>
      <c r="T139" s="33">
        <v>6.4051</v>
      </c>
      <c r="U139" s="34">
        <v>675700</v>
      </c>
      <c r="V139" s="33">
        <v>67</v>
      </c>
      <c r="W139" s="33">
        <v>27</v>
      </c>
    </row>
    <row r="140" spans="1:23" outlineLevel="2" x14ac:dyDescent="0.2">
      <c r="N140" s="32">
        <v>37994</v>
      </c>
      <c r="O140" s="32">
        <v>37995</v>
      </c>
      <c r="P140" s="32">
        <v>37995</v>
      </c>
      <c r="Q140" s="37">
        <v>37987</v>
      </c>
      <c r="R140" s="33">
        <v>6.5149999999999997</v>
      </c>
      <c r="S140" s="33">
        <v>6.3</v>
      </c>
      <c r="T140" s="30">
        <v>6.9051</v>
      </c>
      <c r="U140" s="31">
        <v>617400</v>
      </c>
      <c r="V140" s="30">
        <v>84</v>
      </c>
      <c r="W140" s="30">
        <v>38</v>
      </c>
    </row>
    <row r="141" spans="1:23" outlineLevel="1" x14ac:dyDescent="0.2">
      <c r="N141" s="29">
        <v>37995</v>
      </c>
      <c r="O141" s="29">
        <v>37996</v>
      </c>
      <c r="P141" s="29">
        <v>37998</v>
      </c>
      <c r="Q141" s="37">
        <v>37987</v>
      </c>
      <c r="R141" s="30">
        <v>7.2</v>
      </c>
      <c r="S141" s="30">
        <v>6.8</v>
      </c>
      <c r="T141" s="33">
        <v>6.2907000000000002</v>
      </c>
      <c r="U141" s="34">
        <v>660900</v>
      </c>
      <c r="V141" s="33">
        <v>81</v>
      </c>
      <c r="W141" s="33">
        <v>34</v>
      </c>
    </row>
    <row r="142" spans="1:23" outlineLevel="2" x14ac:dyDescent="0.2">
      <c r="N142" s="32">
        <v>37998</v>
      </c>
      <c r="O142" s="32">
        <v>37999</v>
      </c>
      <c r="P142" s="32">
        <v>37999</v>
      </c>
      <c r="Q142" s="37">
        <v>37987</v>
      </c>
      <c r="R142" s="33">
        <v>6.55</v>
      </c>
      <c r="S142" s="33">
        <v>6.15</v>
      </c>
      <c r="T142" s="30">
        <v>6.2587000000000002</v>
      </c>
      <c r="U142" s="31">
        <v>816400</v>
      </c>
      <c r="V142" s="30">
        <v>100</v>
      </c>
      <c r="W142" s="30">
        <v>33</v>
      </c>
    </row>
    <row r="143" spans="1:23" outlineLevel="2" x14ac:dyDescent="0.2">
      <c r="N143" s="29">
        <v>37999</v>
      </c>
      <c r="O143" s="29">
        <v>38000</v>
      </c>
      <c r="P143" s="29">
        <v>38000</v>
      </c>
      <c r="Q143" s="37">
        <v>37987</v>
      </c>
      <c r="R143" s="30">
        <v>6.35</v>
      </c>
      <c r="S143" s="30">
        <v>6.1449999999999996</v>
      </c>
      <c r="T143" s="33">
        <v>5.7319000000000004</v>
      </c>
      <c r="U143" s="34">
        <v>684400</v>
      </c>
      <c r="V143" s="33">
        <v>87</v>
      </c>
      <c r="W143" s="33">
        <v>32</v>
      </c>
    </row>
    <row r="144" spans="1:23" outlineLevel="2" x14ac:dyDescent="0.2">
      <c r="N144" s="32">
        <v>38000</v>
      </c>
      <c r="O144" s="32">
        <v>38001</v>
      </c>
      <c r="P144" s="32">
        <v>38001</v>
      </c>
      <c r="Q144" s="37">
        <v>37987</v>
      </c>
      <c r="R144" s="33">
        <v>6.06</v>
      </c>
      <c r="S144" s="33">
        <v>5.57</v>
      </c>
      <c r="T144" s="30">
        <v>6.0195999999999996</v>
      </c>
      <c r="U144" s="31">
        <v>762700</v>
      </c>
      <c r="V144" s="30">
        <v>100</v>
      </c>
      <c r="W144" s="30">
        <v>35</v>
      </c>
    </row>
    <row r="145" spans="14:23" outlineLevel="2" x14ac:dyDescent="0.2">
      <c r="N145" s="29">
        <v>38001</v>
      </c>
      <c r="O145" s="29">
        <v>38002</v>
      </c>
      <c r="P145" s="29">
        <v>38002</v>
      </c>
      <c r="Q145" s="37">
        <v>37987</v>
      </c>
      <c r="R145" s="30">
        <v>6.2</v>
      </c>
      <c r="S145" s="30">
        <v>5.5949999999999998</v>
      </c>
      <c r="T145" s="33">
        <v>5.4311999999999996</v>
      </c>
      <c r="U145" s="34">
        <v>647600</v>
      </c>
      <c r="V145" s="33">
        <v>83</v>
      </c>
      <c r="W145" s="33">
        <v>31</v>
      </c>
    </row>
    <row r="146" spans="14:23" outlineLevel="2" x14ac:dyDescent="0.2">
      <c r="N146" s="32">
        <v>38002</v>
      </c>
      <c r="O146" s="32">
        <v>38003</v>
      </c>
      <c r="P146" s="32">
        <v>38006</v>
      </c>
      <c r="Q146" s="37">
        <v>37987</v>
      </c>
      <c r="R146" s="33">
        <v>5.72</v>
      </c>
      <c r="S146" s="33">
        <v>5.3</v>
      </c>
      <c r="T146" s="30">
        <v>6.1498999999999997</v>
      </c>
      <c r="U146" s="31">
        <v>695500</v>
      </c>
      <c r="V146" s="30">
        <v>90</v>
      </c>
      <c r="W146" s="30">
        <v>33</v>
      </c>
    </row>
    <row r="147" spans="14:23" outlineLevel="2" x14ac:dyDescent="0.2">
      <c r="N147" s="29">
        <v>38006</v>
      </c>
      <c r="O147" s="29">
        <v>38007</v>
      </c>
      <c r="P147" s="29">
        <v>38007</v>
      </c>
      <c r="Q147" s="37">
        <v>37987</v>
      </c>
      <c r="R147" s="30">
        <v>6.19</v>
      </c>
      <c r="S147" s="30">
        <v>6</v>
      </c>
      <c r="T147" s="33">
        <v>6.2572999999999999</v>
      </c>
      <c r="U147" s="34">
        <v>656700</v>
      </c>
      <c r="V147" s="33">
        <v>81</v>
      </c>
      <c r="W147" s="33">
        <v>26</v>
      </c>
    </row>
    <row r="148" spans="14:23" outlineLevel="2" x14ac:dyDescent="0.2">
      <c r="N148" s="32">
        <v>38007</v>
      </c>
      <c r="O148" s="32">
        <v>38008</v>
      </c>
      <c r="P148" s="32">
        <v>38008</v>
      </c>
      <c r="Q148" s="37">
        <v>37987</v>
      </c>
      <c r="R148" s="33">
        <v>6.3274999999999997</v>
      </c>
      <c r="S148" s="33">
        <v>6.14</v>
      </c>
      <c r="T148" s="30">
        <v>6.0345000000000004</v>
      </c>
      <c r="U148" s="31">
        <v>679800</v>
      </c>
      <c r="V148" s="30">
        <v>77</v>
      </c>
      <c r="W148" s="30">
        <v>29</v>
      </c>
    </row>
    <row r="149" spans="14:23" outlineLevel="2" x14ac:dyDescent="0.2">
      <c r="N149" s="29">
        <v>38008</v>
      </c>
      <c r="O149" s="29">
        <v>38009</v>
      </c>
      <c r="P149" s="29">
        <v>38009</v>
      </c>
      <c r="Q149" s="37">
        <v>37987</v>
      </c>
      <c r="R149" s="30">
        <v>6.2149999999999999</v>
      </c>
      <c r="S149" s="30">
        <v>5.61</v>
      </c>
      <c r="T149" s="33">
        <v>5.8235999999999999</v>
      </c>
      <c r="U149" s="34">
        <v>777100</v>
      </c>
      <c r="V149" s="33">
        <v>103</v>
      </c>
      <c r="W149" s="33">
        <v>31</v>
      </c>
    </row>
    <row r="150" spans="14:23" outlineLevel="2" x14ac:dyDescent="0.2">
      <c r="N150" s="32">
        <v>38009</v>
      </c>
      <c r="O150" s="32">
        <v>38010</v>
      </c>
      <c r="P150" s="32">
        <v>38012</v>
      </c>
      <c r="Q150" s="37">
        <v>37987</v>
      </c>
      <c r="R150" s="33">
        <v>5.97</v>
      </c>
      <c r="S150" s="33">
        <v>5.75</v>
      </c>
      <c r="T150" s="30">
        <v>5.7046999999999999</v>
      </c>
      <c r="U150" s="31">
        <v>736500</v>
      </c>
      <c r="V150" s="30">
        <v>86</v>
      </c>
      <c r="W150" s="30">
        <v>30</v>
      </c>
    </row>
    <row r="151" spans="14:23" outlineLevel="2" x14ac:dyDescent="0.2">
      <c r="N151" s="29">
        <v>38012</v>
      </c>
      <c r="O151" s="29">
        <v>38013</v>
      </c>
      <c r="P151" s="29">
        <v>38013</v>
      </c>
      <c r="Q151" s="37">
        <v>37987</v>
      </c>
      <c r="R151" s="30">
        <v>5.77</v>
      </c>
      <c r="S151" s="30">
        <v>5.6050000000000004</v>
      </c>
      <c r="T151" s="33">
        <v>5.8731</v>
      </c>
      <c r="U151" s="34">
        <v>712400</v>
      </c>
      <c r="V151" s="33">
        <v>86</v>
      </c>
      <c r="W151" s="33">
        <v>30</v>
      </c>
    </row>
    <row r="152" spans="14:23" outlineLevel="2" x14ac:dyDescent="0.2">
      <c r="N152" s="32">
        <v>38013</v>
      </c>
      <c r="O152" s="32">
        <v>38014</v>
      </c>
      <c r="P152" s="32">
        <v>38014</v>
      </c>
      <c r="Q152" s="37">
        <v>37987</v>
      </c>
      <c r="R152" s="33">
        <v>5.96</v>
      </c>
      <c r="S152" s="33">
        <v>5.7649999999999997</v>
      </c>
      <c r="T152" s="30">
        <v>6.0412999999999997</v>
      </c>
      <c r="U152" s="31">
        <v>575100</v>
      </c>
      <c r="V152" s="30">
        <v>74</v>
      </c>
      <c r="W152" s="30">
        <v>32</v>
      </c>
    </row>
    <row r="153" spans="14:23" outlineLevel="2" x14ac:dyDescent="0.2">
      <c r="N153" s="29">
        <v>38014</v>
      </c>
      <c r="O153" s="29">
        <v>38015</v>
      </c>
      <c r="P153" s="29">
        <v>38015</v>
      </c>
      <c r="Q153" s="37">
        <v>37987</v>
      </c>
      <c r="R153" s="30">
        <v>6.1574999999999998</v>
      </c>
      <c r="S153" s="30">
        <v>5.81</v>
      </c>
      <c r="T153" s="33">
        <v>5.9938000000000002</v>
      </c>
      <c r="U153" s="34">
        <v>675000</v>
      </c>
      <c r="V153" s="33">
        <v>86</v>
      </c>
      <c r="W153" s="33">
        <v>30</v>
      </c>
    </row>
    <row r="154" spans="14:23" outlineLevel="2" x14ac:dyDescent="0.2">
      <c r="N154" s="32">
        <v>38015</v>
      </c>
      <c r="O154" s="32">
        <v>38016</v>
      </c>
      <c r="P154" s="32">
        <v>38017</v>
      </c>
      <c r="Q154" s="37">
        <v>37987</v>
      </c>
      <c r="R154" s="33">
        <v>6.1</v>
      </c>
      <c r="S154" s="33">
        <v>5.93</v>
      </c>
      <c r="T154" s="33">
        <f>SUBTOTAL(1,T136:T153)</f>
        <v>6.1581111111111095</v>
      </c>
      <c r="U154" s="34"/>
      <c r="V154" s="33"/>
      <c r="W154" s="33"/>
    </row>
    <row r="155" spans="14:23" ht="18.75" outlineLevel="2" x14ac:dyDescent="0.2">
      <c r="N155" s="32"/>
      <c r="O155" s="32"/>
      <c r="P155" s="32"/>
      <c r="Q155" s="36" t="s">
        <v>50</v>
      </c>
      <c r="R155" s="33"/>
      <c r="S155" s="33"/>
      <c r="T155" s="30">
        <v>5.7968999999999999</v>
      </c>
      <c r="U155" s="31">
        <v>948100</v>
      </c>
      <c r="V155" s="30">
        <v>109</v>
      </c>
      <c r="W155" s="30">
        <v>33</v>
      </c>
    </row>
    <row r="156" spans="14:23" outlineLevel="2" x14ac:dyDescent="0.2">
      <c r="N156" s="29">
        <v>38016</v>
      </c>
      <c r="O156" s="29">
        <v>38018</v>
      </c>
      <c r="P156" s="29">
        <v>38019</v>
      </c>
      <c r="Q156" s="37">
        <v>38018</v>
      </c>
      <c r="R156" s="30">
        <v>5.91</v>
      </c>
      <c r="S156" s="30">
        <v>5.63</v>
      </c>
      <c r="T156" s="33">
        <v>5.5118</v>
      </c>
      <c r="U156" s="34">
        <v>616800</v>
      </c>
      <c r="V156" s="33">
        <v>77</v>
      </c>
      <c r="W156" s="33">
        <v>33</v>
      </c>
    </row>
    <row r="157" spans="14:23" outlineLevel="2" x14ac:dyDescent="0.2">
      <c r="N157" s="32">
        <v>38019</v>
      </c>
      <c r="O157" s="32">
        <v>38020</v>
      </c>
      <c r="P157" s="32">
        <v>38020</v>
      </c>
      <c r="Q157" s="37">
        <v>38018</v>
      </c>
      <c r="R157" s="33">
        <v>5.57</v>
      </c>
      <c r="S157" s="33">
        <v>5.49</v>
      </c>
      <c r="T157" s="30">
        <v>5.6905999999999999</v>
      </c>
      <c r="U157" s="31">
        <v>875500</v>
      </c>
      <c r="V157" s="30">
        <v>82</v>
      </c>
      <c r="W157" s="30">
        <v>31</v>
      </c>
    </row>
    <row r="158" spans="14:23" outlineLevel="2" x14ac:dyDescent="0.2">
      <c r="N158" s="29">
        <v>38020</v>
      </c>
      <c r="O158" s="29">
        <v>38021</v>
      </c>
      <c r="P158" s="29">
        <v>38021</v>
      </c>
      <c r="Q158" s="37">
        <v>38018</v>
      </c>
      <c r="R158" s="30">
        <v>5.76</v>
      </c>
      <c r="S158" s="30">
        <v>5.64</v>
      </c>
      <c r="T158" s="33">
        <v>5.7435999999999998</v>
      </c>
      <c r="U158" s="34">
        <v>1012200</v>
      </c>
      <c r="V158" s="33">
        <v>115</v>
      </c>
      <c r="W158" s="33">
        <v>38</v>
      </c>
    </row>
    <row r="159" spans="14:23" outlineLevel="2" x14ac:dyDescent="0.2">
      <c r="N159" s="32">
        <v>38021</v>
      </c>
      <c r="O159" s="32">
        <v>38022</v>
      </c>
      <c r="P159" s="32">
        <v>38022</v>
      </c>
      <c r="Q159" s="37">
        <v>38018</v>
      </c>
      <c r="R159" s="33">
        <v>5.78</v>
      </c>
      <c r="S159" s="33">
        <v>5.625</v>
      </c>
      <c r="T159" s="30">
        <v>5.5411000000000001</v>
      </c>
      <c r="U159" s="31">
        <v>677900</v>
      </c>
      <c r="V159" s="30">
        <v>73</v>
      </c>
      <c r="W159" s="30">
        <v>29</v>
      </c>
    </row>
    <row r="160" spans="14:23" outlineLevel="2" x14ac:dyDescent="0.2">
      <c r="N160" s="29">
        <v>38022</v>
      </c>
      <c r="O160" s="29">
        <v>38023</v>
      </c>
      <c r="P160" s="29">
        <v>38023</v>
      </c>
      <c r="Q160" s="37">
        <v>38018</v>
      </c>
      <c r="R160" s="30">
        <v>5.5750000000000002</v>
      </c>
      <c r="S160" s="30">
        <v>5.47</v>
      </c>
      <c r="T160" s="33">
        <v>5.3806000000000003</v>
      </c>
      <c r="U160" s="34">
        <v>907100</v>
      </c>
      <c r="V160" s="33">
        <v>111</v>
      </c>
      <c r="W160" s="33">
        <v>31</v>
      </c>
    </row>
    <row r="161" spans="14:23" outlineLevel="2" x14ac:dyDescent="0.2">
      <c r="N161" s="32">
        <v>38023</v>
      </c>
      <c r="O161" s="32">
        <v>38024</v>
      </c>
      <c r="P161" s="32">
        <v>38026</v>
      </c>
      <c r="Q161" s="37">
        <v>38018</v>
      </c>
      <c r="R161" s="33">
        <v>5.6</v>
      </c>
      <c r="S161" s="33">
        <v>5.3</v>
      </c>
      <c r="T161" s="30">
        <v>5.4438000000000004</v>
      </c>
      <c r="U161" s="31">
        <v>593000</v>
      </c>
      <c r="V161" s="30">
        <v>72</v>
      </c>
      <c r="W161" s="30">
        <v>34</v>
      </c>
    </row>
    <row r="162" spans="14:23" outlineLevel="2" x14ac:dyDescent="0.2">
      <c r="N162" s="29">
        <v>38026</v>
      </c>
      <c r="O162" s="29">
        <v>38027</v>
      </c>
      <c r="P162" s="29">
        <v>38027</v>
      </c>
      <c r="Q162" s="37">
        <v>38018</v>
      </c>
      <c r="R162" s="30">
        <v>5.58</v>
      </c>
      <c r="S162" s="30">
        <v>5.3550000000000004</v>
      </c>
      <c r="T162" s="33">
        <v>5.4935999999999998</v>
      </c>
      <c r="U162" s="34">
        <v>874300</v>
      </c>
      <c r="V162" s="33">
        <v>106</v>
      </c>
      <c r="W162" s="33">
        <v>31</v>
      </c>
    </row>
    <row r="163" spans="14:23" outlineLevel="2" x14ac:dyDescent="0.2">
      <c r="N163" s="32">
        <v>38027</v>
      </c>
      <c r="O163" s="32">
        <v>38028</v>
      </c>
      <c r="P163" s="32">
        <v>38028</v>
      </c>
      <c r="Q163" s="37">
        <v>38018</v>
      </c>
      <c r="R163" s="33">
        <v>5.5549999999999997</v>
      </c>
      <c r="S163" s="33">
        <v>5.35</v>
      </c>
      <c r="T163" s="30">
        <v>5.3429000000000002</v>
      </c>
      <c r="U163" s="31">
        <v>802400</v>
      </c>
      <c r="V163" s="30">
        <v>93</v>
      </c>
      <c r="W163" s="30">
        <v>34</v>
      </c>
    </row>
    <row r="164" spans="14:23" outlineLevel="2" x14ac:dyDescent="0.2">
      <c r="N164" s="29">
        <v>38028</v>
      </c>
      <c r="O164" s="29">
        <v>38029</v>
      </c>
      <c r="P164" s="29">
        <v>38029</v>
      </c>
      <c r="Q164" s="37">
        <v>38018</v>
      </c>
      <c r="R164" s="30">
        <v>5.4</v>
      </c>
      <c r="S164" s="30">
        <v>5.24</v>
      </c>
      <c r="T164" s="33">
        <v>5.3465999999999996</v>
      </c>
      <c r="U164" s="34">
        <v>531900</v>
      </c>
      <c r="V164" s="33">
        <v>66</v>
      </c>
      <c r="W164" s="33">
        <v>29</v>
      </c>
    </row>
    <row r="165" spans="14:23" outlineLevel="1" x14ac:dyDescent="0.2">
      <c r="N165" s="32">
        <v>38029</v>
      </c>
      <c r="O165" s="32">
        <v>38030</v>
      </c>
      <c r="P165" s="32">
        <v>38030</v>
      </c>
      <c r="Q165" s="37">
        <v>38018</v>
      </c>
      <c r="R165" s="33">
        <v>5.5</v>
      </c>
      <c r="S165" s="33">
        <v>5.2949999999999999</v>
      </c>
      <c r="T165" s="30">
        <v>5.6234000000000002</v>
      </c>
      <c r="U165" s="31">
        <v>816100</v>
      </c>
      <c r="V165" s="30">
        <v>105</v>
      </c>
      <c r="W165" s="30">
        <v>35</v>
      </c>
    </row>
    <row r="166" spans="14:23" outlineLevel="2" x14ac:dyDescent="0.2">
      <c r="N166" s="29">
        <v>38030</v>
      </c>
      <c r="O166" s="29">
        <v>38031</v>
      </c>
      <c r="P166" s="29">
        <v>38034</v>
      </c>
      <c r="Q166" s="37">
        <v>38018</v>
      </c>
      <c r="R166" s="30">
        <v>5.665</v>
      </c>
      <c r="S166" s="30">
        <v>5.53</v>
      </c>
      <c r="T166" s="33">
        <v>5.4292999999999996</v>
      </c>
      <c r="U166" s="34">
        <v>521300</v>
      </c>
      <c r="V166" s="33">
        <v>63</v>
      </c>
      <c r="W166" s="33">
        <v>27</v>
      </c>
    </row>
    <row r="167" spans="14:23" outlineLevel="2" x14ac:dyDescent="0.2">
      <c r="N167" s="32">
        <v>38034</v>
      </c>
      <c r="O167" s="32">
        <v>38035</v>
      </c>
      <c r="P167" s="32">
        <v>38035</v>
      </c>
      <c r="Q167" s="37">
        <v>38018</v>
      </c>
      <c r="R167" s="33">
        <v>5.49</v>
      </c>
      <c r="S167" s="33">
        <v>5.3949999999999996</v>
      </c>
      <c r="T167" s="30">
        <v>5.3350999999999997</v>
      </c>
      <c r="U167" s="31">
        <v>654200</v>
      </c>
      <c r="V167" s="30">
        <v>84</v>
      </c>
      <c r="W167" s="30">
        <v>29</v>
      </c>
    </row>
    <row r="168" spans="14:23" outlineLevel="2" x14ac:dyDescent="0.2">
      <c r="N168" s="29">
        <v>38035</v>
      </c>
      <c r="O168" s="29">
        <v>38036</v>
      </c>
      <c r="P168" s="29">
        <v>38036</v>
      </c>
      <c r="Q168" s="37">
        <v>38018</v>
      </c>
      <c r="R168" s="30">
        <v>5.3949999999999996</v>
      </c>
      <c r="S168" s="30">
        <v>5.3</v>
      </c>
      <c r="T168" s="33">
        <v>5.2801</v>
      </c>
      <c r="U168" s="34">
        <v>584500</v>
      </c>
      <c r="V168" s="33">
        <v>76</v>
      </c>
      <c r="W168" s="33">
        <v>26</v>
      </c>
    </row>
    <row r="169" spans="14:23" outlineLevel="2" x14ac:dyDescent="0.2">
      <c r="N169" s="32">
        <v>38036</v>
      </c>
      <c r="O169" s="32">
        <v>38037</v>
      </c>
      <c r="P169" s="32">
        <v>38037</v>
      </c>
      <c r="Q169" s="37">
        <v>38018</v>
      </c>
      <c r="R169" s="33">
        <v>5.34</v>
      </c>
      <c r="S169" s="33">
        <v>5.18</v>
      </c>
      <c r="T169" s="30">
        <v>5.1931000000000003</v>
      </c>
      <c r="U169" s="31">
        <v>654600</v>
      </c>
      <c r="V169" s="30">
        <v>85</v>
      </c>
      <c r="W169" s="30">
        <v>28</v>
      </c>
    </row>
    <row r="170" spans="14:23" outlineLevel="2" x14ac:dyDescent="0.2">
      <c r="N170" s="29">
        <v>38037</v>
      </c>
      <c r="O170" s="29">
        <v>38038</v>
      </c>
      <c r="P170" s="29">
        <v>38040</v>
      </c>
      <c r="Q170" s="37">
        <v>38018</v>
      </c>
      <c r="R170" s="30">
        <v>5.2249999999999996</v>
      </c>
      <c r="S170" s="30">
        <v>5.165</v>
      </c>
      <c r="T170" s="33">
        <v>5.1043000000000003</v>
      </c>
      <c r="U170" s="34">
        <v>691200</v>
      </c>
      <c r="V170" s="33">
        <v>91</v>
      </c>
      <c r="W170" s="33">
        <v>27</v>
      </c>
    </row>
    <row r="171" spans="14:23" outlineLevel="2" x14ac:dyDescent="0.2">
      <c r="N171" s="32">
        <v>38040</v>
      </c>
      <c r="O171" s="32">
        <v>38041</v>
      </c>
      <c r="P171" s="32">
        <v>38041</v>
      </c>
      <c r="Q171" s="37">
        <v>38018</v>
      </c>
      <c r="R171" s="33">
        <v>5.16</v>
      </c>
      <c r="S171" s="33">
        <v>5.0650000000000004</v>
      </c>
      <c r="T171" s="30">
        <v>5.0793999999999997</v>
      </c>
      <c r="U171" s="31">
        <v>649000</v>
      </c>
      <c r="V171" s="30">
        <v>64</v>
      </c>
      <c r="W171" s="30">
        <v>23</v>
      </c>
    </row>
    <row r="172" spans="14:23" outlineLevel="2" x14ac:dyDescent="0.2">
      <c r="N172" s="29">
        <v>38041</v>
      </c>
      <c r="O172" s="29">
        <v>38042</v>
      </c>
      <c r="P172" s="29">
        <v>38042</v>
      </c>
      <c r="Q172" s="37">
        <v>38018</v>
      </c>
      <c r="R172" s="30">
        <v>5.1074999999999999</v>
      </c>
      <c r="S172" s="30">
        <v>5.05</v>
      </c>
      <c r="T172" s="33">
        <v>5.0960000000000001</v>
      </c>
      <c r="U172" s="34">
        <v>637200</v>
      </c>
      <c r="V172" s="33">
        <v>72</v>
      </c>
      <c r="W172" s="33">
        <v>28</v>
      </c>
    </row>
    <row r="173" spans="14:23" outlineLevel="2" x14ac:dyDescent="0.2">
      <c r="N173" s="32">
        <v>38042</v>
      </c>
      <c r="O173" s="32">
        <v>38043</v>
      </c>
      <c r="P173" s="32">
        <v>38043</v>
      </c>
      <c r="Q173" s="37">
        <v>38018</v>
      </c>
      <c r="R173" s="33">
        <v>5.19</v>
      </c>
      <c r="S173" s="33">
        <v>5.07</v>
      </c>
      <c r="T173" s="30">
        <v>5.1337999999999999</v>
      </c>
      <c r="U173" s="31">
        <v>479100</v>
      </c>
      <c r="V173" s="30">
        <v>47</v>
      </c>
      <c r="W173" s="30">
        <v>22</v>
      </c>
    </row>
    <row r="174" spans="14:23" outlineLevel="2" x14ac:dyDescent="0.2">
      <c r="N174" s="29">
        <v>38043</v>
      </c>
      <c r="O174" s="29">
        <v>38044</v>
      </c>
      <c r="P174" s="29">
        <v>38046</v>
      </c>
      <c r="Q174" s="37">
        <v>38018</v>
      </c>
      <c r="R174" s="30">
        <v>5.28</v>
      </c>
      <c r="S174" s="30">
        <v>5.0999999999999996</v>
      </c>
      <c r="T174" s="30">
        <f>SUBTOTAL(1,T155:T173)</f>
        <v>5.3982105263157889</v>
      </c>
      <c r="U174" s="31"/>
      <c r="V174" s="30"/>
      <c r="W174" s="30"/>
    </row>
    <row r="175" spans="14:23" ht="18.75" outlineLevel="2" x14ac:dyDescent="0.2">
      <c r="N175" s="29"/>
      <c r="O175" s="29"/>
      <c r="P175" s="29"/>
      <c r="Q175" s="38" t="s">
        <v>51</v>
      </c>
      <c r="R175" s="30"/>
      <c r="S175" s="30"/>
      <c r="T175" s="33">
        <v>5.274</v>
      </c>
      <c r="U175" s="34">
        <v>758500</v>
      </c>
      <c r="V175" s="33">
        <v>103</v>
      </c>
      <c r="W175" s="33">
        <v>28</v>
      </c>
    </row>
    <row r="176" spans="14:23" outlineLevel="2" x14ac:dyDescent="0.2">
      <c r="N176" s="32">
        <v>38044</v>
      </c>
      <c r="O176" s="32">
        <v>38047</v>
      </c>
      <c r="P176" s="32">
        <v>38047</v>
      </c>
      <c r="Q176" s="37">
        <v>38047</v>
      </c>
      <c r="R176" s="33">
        <v>5.33</v>
      </c>
      <c r="S176" s="33">
        <v>5.21</v>
      </c>
      <c r="T176" s="30">
        <v>5.1692999999999998</v>
      </c>
      <c r="U176" s="31">
        <v>518100</v>
      </c>
      <c r="V176" s="30">
        <v>56</v>
      </c>
      <c r="W176" s="30">
        <v>24</v>
      </c>
    </row>
    <row r="177" spans="14:23" outlineLevel="2" x14ac:dyDescent="0.2">
      <c r="N177" s="29">
        <v>38047</v>
      </c>
      <c r="O177" s="29">
        <v>38048</v>
      </c>
      <c r="P177" s="29">
        <v>38048</v>
      </c>
      <c r="Q177" s="37">
        <v>38047</v>
      </c>
      <c r="R177" s="30">
        <v>5.21</v>
      </c>
      <c r="S177" s="30">
        <v>5.14</v>
      </c>
      <c r="T177" s="33">
        <v>5.3704000000000001</v>
      </c>
      <c r="U177" s="34">
        <v>421000</v>
      </c>
      <c r="V177" s="33">
        <v>60</v>
      </c>
      <c r="W177" s="33">
        <v>25</v>
      </c>
    </row>
    <row r="178" spans="14:23" outlineLevel="2" x14ac:dyDescent="0.2">
      <c r="N178" s="32">
        <v>38048</v>
      </c>
      <c r="O178" s="32">
        <v>38049</v>
      </c>
      <c r="P178" s="32">
        <v>38049</v>
      </c>
      <c r="Q178" s="37">
        <v>38047</v>
      </c>
      <c r="R178" s="33">
        <v>5.42</v>
      </c>
      <c r="S178" s="33">
        <v>5.33</v>
      </c>
      <c r="T178" s="30">
        <v>5.3388</v>
      </c>
      <c r="U178" s="31">
        <v>478400</v>
      </c>
      <c r="V178" s="30">
        <v>57</v>
      </c>
      <c r="W178" s="30">
        <v>28</v>
      </c>
    </row>
    <row r="179" spans="14:23" outlineLevel="2" x14ac:dyDescent="0.2">
      <c r="N179" s="29">
        <v>38049</v>
      </c>
      <c r="O179" s="29">
        <v>38050</v>
      </c>
      <c r="P179" s="29">
        <v>38050</v>
      </c>
      <c r="Q179" s="37">
        <v>38047</v>
      </c>
      <c r="R179" s="30">
        <v>5.3849999999999998</v>
      </c>
      <c r="S179" s="30">
        <v>5.25</v>
      </c>
      <c r="T179" s="33">
        <v>5.1669999999999998</v>
      </c>
      <c r="U179" s="34">
        <v>579700</v>
      </c>
      <c r="V179" s="33">
        <v>75</v>
      </c>
      <c r="W179" s="33">
        <v>26</v>
      </c>
    </row>
    <row r="180" spans="14:23" outlineLevel="2" x14ac:dyDescent="0.2">
      <c r="N180" s="32">
        <v>38050</v>
      </c>
      <c r="O180" s="32">
        <v>38051</v>
      </c>
      <c r="P180" s="32">
        <v>38051</v>
      </c>
      <c r="Q180" s="37">
        <v>38047</v>
      </c>
      <c r="R180" s="33">
        <v>5.2050000000000001</v>
      </c>
      <c r="S180" s="33">
        <v>5.1100000000000003</v>
      </c>
      <c r="T180" s="30">
        <v>5.3174999999999999</v>
      </c>
      <c r="U180" s="31">
        <v>664800</v>
      </c>
      <c r="V180" s="30">
        <v>71</v>
      </c>
      <c r="W180" s="30">
        <v>27</v>
      </c>
    </row>
    <row r="181" spans="14:23" outlineLevel="2" x14ac:dyDescent="0.2">
      <c r="N181" s="29">
        <v>38051</v>
      </c>
      <c r="O181" s="29">
        <v>38052</v>
      </c>
      <c r="P181" s="29">
        <v>38054</v>
      </c>
      <c r="Q181" s="37">
        <v>38047</v>
      </c>
      <c r="R181" s="30">
        <v>5.44</v>
      </c>
      <c r="S181" s="30">
        <v>5.24</v>
      </c>
      <c r="T181" s="33">
        <v>5.4206000000000003</v>
      </c>
      <c r="U181" s="34">
        <v>518800</v>
      </c>
      <c r="V181" s="33">
        <v>71</v>
      </c>
      <c r="W181" s="33">
        <v>29</v>
      </c>
    </row>
    <row r="182" spans="14:23" outlineLevel="2" x14ac:dyDescent="0.2">
      <c r="N182" s="32">
        <v>38054</v>
      </c>
      <c r="O182" s="32">
        <v>38055</v>
      </c>
      <c r="P182" s="32">
        <v>38055</v>
      </c>
      <c r="Q182" s="37">
        <v>38047</v>
      </c>
      <c r="R182" s="33">
        <v>5.45</v>
      </c>
      <c r="S182" s="33">
        <v>5.3674999999999997</v>
      </c>
      <c r="T182" s="30">
        <v>5.3376000000000001</v>
      </c>
      <c r="U182" s="31">
        <v>280900</v>
      </c>
      <c r="V182" s="30">
        <v>36</v>
      </c>
      <c r="W182" s="30">
        <v>22</v>
      </c>
    </row>
    <row r="183" spans="14:23" outlineLevel="2" x14ac:dyDescent="0.2">
      <c r="N183" s="29">
        <v>38055</v>
      </c>
      <c r="O183" s="29">
        <v>38056</v>
      </c>
      <c r="P183" s="29">
        <v>38056</v>
      </c>
      <c r="Q183" s="37">
        <v>38047</v>
      </c>
      <c r="R183" s="30">
        <v>5.39</v>
      </c>
      <c r="S183" s="30">
        <v>5.3</v>
      </c>
      <c r="T183" s="33">
        <v>5.3319000000000001</v>
      </c>
      <c r="U183" s="34">
        <v>425900</v>
      </c>
      <c r="V183" s="33">
        <v>54</v>
      </c>
      <c r="W183" s="33">
        <v>26</v>
      </c>
    </row>
    <row r="184" spans="14:23" outlineLevel="2" x14ac:dyDescent="0.2">
      <c r="N184" s="32">
        <v>38056</v>
      </c>
      <c r="O184" s="32">
        <v>38057</v>
      </c>
      <c r="P184" s="32">
        <v>38057</v>
      </c>
      <c r="Q184" s="37">
        <v>38047</v>
      </c>
      <c r="R184" s="33">
        <v>5.3550000000000004</v>
      </c>
      <c r="S184" s="33">
        <v>5.29</v>
      </c>
      <c r="T184" s="30">
        <v>5.3311000000000002</v>
      </c>
      <c r="U184" s="31">
        <v>347700</v>
      </c>
      <c r="V184" s="30">
        <v>38</v>
      </c>
      <c r="W184" s="30">
        <v>23</v>
      </c>
    </row>
    <row r="185" spans="14:23" outlineLevel="2" x14ac:dyDescent="0.2">
      <c r="N185" s="29">
        <v>38057</v>
      </c>
      <c r="O185" s="29">
        <v>38058</v>
      </c>
      <c r="P185" s="29">
        <v>38058</v>
      </c>
      <c r="Q185" s="37">
        <v>38047</v>
      </c>
      <c r="R185" s="30">
        <v>5.35</v>
      </c>
      <c r="S185" s="30">
        <v>5.3049999999999997</v>
      </c>
      <c r="T185" s="33">
        <v>5.5236999999999998</v>
      </c>
      <c r="U185" s="34">
        <v>434000</v>
      </c>
      <c r="V185" s="33">
        <v>54</v>
      </c>
      <c r="W185" s="33">
        <v>26</v>
      </c>
    </row>
    <row r="186" spans="14:23" outlineLevel="2" x14ac:dyDescent="0.2">
      <c r="N186" s="32">
        <v>38058</v>
      </c>
      <c r="O186" s="32">
        <v>38059</v>
      </c>
      <c r="P186" s="32">
        <v>38061</v>
      </c>
      <c r="Q186" s="37">
        <v>38047</v>
      </c>
      <c r="R186" s="33">
        <v>5.55</v>
      </c>
      <c r="S186" s="33">
        <v>5.47</v>
      </c>
      <c r="T186" s="30">
        <v>5.5952999999999999</v>
      </c>
      <c r="U186" s="31">
        <v>509100</v>
      </c>
      <c r="V186" s="30">
        <v>60</v>
      </c>
      <c r="W186" s="30">
        <v>22</v>
      </c>
    </row>
    <row r="187" spans="14:23" outlineLevel="1" x14ac:dyDescent="0.2">
      <c r="N187" s="29">
        <v>38061</v>
      </c>
      <c r="O187" s="29">
        <v>38062</v>
      </c>
      <c r="P187" s="29">
        <v>38062</v>
      </c>
      <c r="Q187" s="37">
        <v>38047</v>
      </c>
      <c r="R187" s="30">
        <v>5.63</v>
      </c>
      <c r="S187" s="30">
        <v>5.57</v>
      </c>
      <c r="T187" s="33">
        <v>5.5990000000000002</v>
      </c>
      <c r="U187" s="34">
        <v>365600</v>
      </c>
      <c r="V187" s="33">
        <v>43</v>
      </c>
      <c r="W187" s="33">
        <v>22</v>
      </c>
    </row>
    <row r="188" spans="14:23" outlineLevel="2" x14ac:dyDescent="0.2">
      <c r="N188" s="32">
        <v>38062</v>
      </c>
      <c r="O188" s="32">
        <v>38063</v>
      </c>
      <c r="P188" s="32">
        <v>38063</v>
      </c>
      <c r="Q188" s="37">
        <v>38047</v>
      </c>
      <c r="R188" s="33">
        <v>5.62</v>
      </c>
      <c r="S188" s="33">
        <v>5.58</v>
      </c>
      <c r="T188" s="30">
        <v>5.6109</v>
      </c>
      <c r="U188" s="31">
        <v>381000</v>
      </c>
      <c r="V188" s="30">
        <v>45</v>
      </c>
      <c r="W188" s="30">
        <v>22</v>
      </c>
    </row>
    <row r="189" spans="14:23" outlineLevel="2" x14ac:dyDescent="0.2">
      <c r="N189" s="29">
        <v>38063</v>
      </c>
      <c r="O189" s="29">
        <v>38064</v>
      </c>
      <c r="P189" s="29">
        <v>38064</v>
      </c>
      <c r="Q189" s="37">
        <v>38047</v>
      </c>
      <c r="R189" s="30">
        <v>5.6449999999999996</v>
      </c>
      <c r="S189" s="30">
        <v>5.6</v>
      </c>
      <c r="T189" s="33">
        <v>5.6313000000000004</v>
      </c>
      <c r="U189" s="34">
        <v>471600</v>
      </c>
      <c r="V189" s="33">
        <v>62</v>
      </c>
      <c r="W189" s="33">
        <v>22</v>
      </c>
    </row>
    <row r="190" spans="14:23" outlineLevel="2" x14ac:dyDescent="0.2">
      <c r="N190" s="32">
        <v>38064</v>
      </c>
      <c r="O190" s="32">
        <v>38065</v>
      </c>
      <c r="P190" s="32">
        <v>38065</v>
      </c>
      <c r="Q190" s="37">
        <v>38047</v>
      </c>
      <c r="R190" s="33">
        <v>5.65</v>
      </c>
      <c r="S190" s="33">
        <v>5.6</v>
      </c>
      <c r="T190" s="30">
        <v>5.4858000000000002</v>
      </c>
      <c r="U190" s="31">
        <v>460500</v>
      </c>
      <c r="V190" s="30">
        <v>55</v>
      </c>
      <c r="W190" s="30">
        <v>21</v>
      </c>
    </row>
    <row r="191" spans="14:23" outlineLevel="2" x14ac:dyDescent="0.2">
      <c r="N191" s="29">
        <v>38065</v>
      </c>
      <c r="O191" s="29">
        <v>38066</v>
      </c>
      <c r="P191" s="29">
        <v>38068</v>
      </c>
      <c r="Q191" s="37">
        <v>38047</v>
      </c>
      <c r="R191" s="30">
        <v>5.53</v>
      </c>
      <c r="S191" s="30">
        <v>5.47</v>
      </c>
      <c r="T191" s="33">
        <v>5.4596</v>
      </c>
      <c r="U191" s="34">
        <v>433300</v>
      </c>
      <c r="V191" s="33">
        <v>48</v>
      </c>
      <c r="W191" s="33">
        <v>25</v>
      </c>
    </row>
    <row r="192" spans="14:23" outlineLevel="2" x14ac:dyDescent="0.2">
      <c r="N192" s="32">
        <v>38068</v>
      </c>
      <c r="O192" s="32">
        <v>38069</v>
      </c>
      <c r="P192" s="32">
        <v>38069</v>
      </c>
      <c r="Q192" s="37">
        <v>38047</v>
      </c>
      <c r="R192" s="33">
        <v>5.4749999999999996</v>
      </c>
      <c r="S192" s="33">
        <v>5.4249999999999998</v>
      </c>
      <c r="T192" s="30">
        <v>5.3592000000000004</v>
      </c>
      <c r="U192" s="31">
        <v>510500</v>
      </c>
      <c r="V192" s="30">
        <v>57</v>
      </c>
      <c r="W192" s="30">
        <v>22</v>
      </c>
    </row>
    <row r="193" spans="14:23" outlineLevel="2" x14ac:dyDescent="0.2">
      <c r="N193" s="29">
        <v>38069</v>
      </c>
      <c r="O193" s="29">
        <v>38070</v>
      </c>
      <c r="P193" s="29">
        <v>38070</v>
      </c>
      <c r="Q193" s="37">
        <v>38047</v>
      </c>
      <c r="R193" s="30">
        <v>5.3849999999999998</v>
      </c>
      <c r="S193" s="30">
        <v>5.34</v>
      </c>
      <c r="T193" s="33">
        <v>5.3479999999999999</v>
      </c>
      <c r="U193" s="34">
        <v>496200</v>
      </c>
      <c r="V193" s="33">
        <v>51</v>
      </c>
      <c r="W193" s="33">
        <v>24</v>
      </c>
    </row>
    <row r="194" spans="14:23" outlineLevel="2" x14ac:dyDescent="0.2">
      <c r="N194" s="32">
        <v>38070</v>
      </c>
      <c r="O194" s="32">
        <v>38071</v>
      </c>
      <c r="P194" s="32">
        <v>38071</v>
      </c>
      <c r="Q194" s="37">
        <v>38047</v>
      </c>
      <c r="R194" s="33">
        <v>5.37</v>
      </c>
      <c r="S194" s="33">
        <v>5.3</v>
      </c>
      <c r="T194" s="30">
        <v>5.2172999999999998</v>
      </c>
      <c r="U194" s="31">
        <v>481700</v>
      </c>
      <c r="V194" s="30">
        <v>55</v>
      </c>
      <c r="W194" s="30">
        <v>24</v>
      </c>
    </row>
    <row r="195" spans="14:23" outlineLevel="2" x14ac:dyDescent="0.2">
      <c r="N195" s="29">
        <v>38071</v>
      </c>
      <c r="O195" s="29">
        <v>38072</v>
      </c>
      <c r="P195" s="29">
        <v>38072</v>
      </c>
      <c r="Q195" s="37">
        <v>38047</v>
      </c>
      <c r="R195" s="30">
        <v>5.2649999999999997</v>
      </c>
      <c r="S195" s="30">
        <v>5.13</v>
      </c>
      <c r="T195" s="33">
        <v>5.1577000000000002</v>
      </c>
      <c r="U195" s="34">
        <v>467200</v>
      </c>
      <c r="V195" s="33">
        <v>55</v>
      </c>
      <c r="W195" s="33">
        <v>23</v>
      </c>
    </row>
    <row r="196" spans="14:23" outlineLevel="2" x14ac:dyDescent="0.2">
      <c r="N196" s="32">
        <v>38072</v>
      </c>
      <c r="O196" s="32">
        <v>38073</v>
      </c>
      <c r="P196" s="32">
        <v>38075</v>
      </c>
      <c r="Q196" s="37">
        <v>38047</v>
      </c>
      <c r="R196" s="33">
        <v>5.22</v>
      </c>
      <c r="S196" s="33">
        <v>5.13</v>
      </c>
      <c r="T196" s="30">
        <v>5.2523999999999997</v>
      </c>
      <c r="U196" s="31">
        <v>406700</v>
      </c>
      <c r="V196" s="30">
        <v>51</v>
      </c>
      <c r="W196" s="30">
        <v>23</v>
      </c>
    </row>
    <row r="197" spans="14:23" outlineLevel="2" x14ac:dyDescent="0.2">
      <c r="N197" s="29">
        <v>38075</v>
      </c>
      <c r="O197" s="29">
        <v>38076</v>
      </c>
      <c r="P197" s="29">
        <v>38076</v>
      </c>
      <c r="Q197" s="37">
        <v>38047</v>
      </c>
      <c r="R197" s="30">
        <v>5.2850000000000001</v>
      </c>
      <c r="S197" s="30">
        <v>5.2</v>
      </c>
      <c r="T197" s="33">
        <v>5.4038000000000004</v>
      </c>
      <c r="U197" s="34">
        <v>383000</v>
      </c>
      <c r="V197" s="33">
        <v>45</v>
      </c>
      <c r="W197" s="33">
        <v>24</v>
      </c>
    </row>
    <row r="198" spans="14:23" outlineLevel="2" x14ac:dyDescent="0.2">
      <c r="N198" s="32">
        <v>38076</v>
      </c>
      <c r="O198" s="32">
        <v>38077</v>
      </c>
      <c r="P198" s="32">
        <v>38077</v>
      </c>
      <c r="Q198" s="37">
        <v>38047</v>
      </c>
      <c r="R198" s="33">
        <v>5.5449999999999999</v>
      </c>
      <c r="S198" s="33">
        <v>5.3550000000000004</v>
      </c>
      <c r="T198" s="33">
        <f>SUBTOTAL(1,T175:T197)</f>
        <v>5.3783565217391294</v>
      </c>
      <c r="U198" s="34"/>
      <c r="V198" s="33"/>
      <c r="W198" s="33"/>
    </row>
    <row r="199" spans="14:23" ht="18.75" outlineLevel="2" x14ac:dyDescent="0.2">
      <c r="N199" s="32"/>
      <c r="O199" s="32"/>
      <c r="P199" s="32"/>
      <c r="Q199" s="38" t="s">
        <v>52</v>
      </c>
      <c r="R199" s="33"/>
      <c r="S199" s="33"/>
      <c r="T199" s="30">
        <v>5.6291000000000002</v>
      </c>
      <c r="U199" s="31">
        <v>928600</v>
      </c>
      <c r="V199" s="30">
        <v>95</v>
      </c>
      <c r="W199" s="30">
        <v>31</v>
      </c>
    </row>
    <row r="200" spans="14:23" outlineLevel="2" x14ac:dyDescent="0.2">
      <c r="N200" s="29">
        <v>38077</v>
      </c>
      <c r="O200" s="29">
        <v>38078</v>
      </c>
      <c r="P200" s="29">
        <v>38078</v>
      </c>
      <c r="Q200" s="37">
        <v>38078</v>
      </c>
      <c r="R200" s="30">
        <v>5.7424999999999997</v>
      </c>
      <c r="S200" s="30">
        <v>5.5949999999999998</v>
      </c>
      <c r="T200" s="33">
        <v>5.8155000000000001</v>
      </c>
      <c r="U200" s="34">
        <v>706300</v>
      </c>
      <c r="V200" s="33">
        <v>89</v>
      </c>
      <c r="W200" s="33">
        <v>31</v>
      </c>
    </row>
    <row r="201" spans="14:23" outlineLevel="2" x14ac:dyDescent="0.2">
      <c r="N201" s="32">
        <v>38078</v>
      </c>
      <c r="O201" s="32">
        <v>38079</v>
      </c>
      <c r="P201" s="32">
        <v>38079</v>
      </c>
      <c r="Q201" s="37">
        <v>38078</v>
      </c>
      <c r="R201" s="33">
        <v>5.88</v>
      </c>
      <c r="S201" s="33">
        <v>5.78</v>
      </c>
      <c r="T201" s="30">
        <v>5.6909999999999998</v>
      </c>
      <c r="U201" s="31">
        <v>820500</v>
      </c>
      <c r="V201" s="30">
        <v>92</v>
      </c>
      <c r="W201" s="30">
        <v>25</v>
      </c>
    </row>
    <row r="202" spans="14:23" outlineLevel="2" x14ac:dyDescent="0.2">
      <c r="N202" s="29">
        <v>38079</v>
      </c>
      <c r="O202" s="29">
        <v>38080</v>
      </c>
      <c r="P202" s="29">
        <v>38082</v>
      </c>
      <c r="Q202" s="37">
        <v>38078</v>
      </c>
      <c r="R202" s="30">
        <v>5.8</v>
      </c>
      <c r="S202" s="30">
        <v>5.66</v>
      </c>
      <c r="T202" s="33">
        <v>5.8071000000000002</v>
      </c>
      <c r="U202" s="34">
        <v>839600</v>
      </c>
      <c r="V202" s="33">
        <v>90</v>
      </c>
      <c r="W202" s="33">
        <v>34</v>
      </c>
    </row>
    <row r="203" spans="14:23" outlineLevel="2" x14ac:dyDescent="0.2">
      <c r="N203" s="32">
        <v>38082</v>
      </c>
      <c r="O203" s="32">
        <v>38083</v>
      </c>
      <c r="P203" s="32">
        <v>38083</v>
      </c>
      <c r="Q203" s="37">
        <v>38078</v>
      </c>
      <c r="R203" s="33">
        <v>5.9</v>
      </c>
      <c r="S203" s="33">
        <v>5.78</v>
      </c>
      <c r="T203" s="30">
        <v>5.6997999999999998</v>
      </c>
      <c r="U203" s="31">
        <v>774300</v>
      </c>
      <c r="V203" s="30">
        <v>94</v>
      </c>
      <c r="W203" s="30">
        <v>38</v>
      </c>
    </row>
    <row r="204" spans="14:23" outlineLevel="2" x14ac:dyDescent="0.2">
      <c r="N204" s="29">
        <v>38083</v>
      </c>
      <c r="O204" s="29">
        <v>38084</v>
      </c>
      <c r="P204" s="29">
        <v>38084</v>
      </c>
      <c r="Q204" s="37">
        <v>38078</v>
      </c>
      <c r="R204" s="30">
        <v>5.74</v>
      </c>
      <c r="S204" s="30">
        <v>5.6775000000000002</v>
      </c>
      <c r="T204" s="33">
        <v>5.7568999999999999</v>
      </c>
      <c r="U204" s="34">
        <v>711900</v>
      </c>
      <c r="V204" s="33">
        <v>66</v>
      </c>
      <c r="W204" s="33">
        <v>30</v>
      </c>
    </row>
    <row r="205" spans="14:23" outlineLevel="2" x14ac:dyDescent="0.2">
      <c r="N205" s="32">
        <v>38084</v>
      </c>
      <c r="O205" s="32">
        <v>38085</v>
      </c>
      <c r="P205" s="32">
        <v>38085</v>
      </c>
      <c r="Q205" s="37">
        <v>38078</v>
      </c>
      <c r="R205" s="33">
        <v>5.8</v>
      </c>
      <c r="S205" s="33">
        <v>5.73</v>
      </c>
      <c r="T205" s="30">
        <v>5.8448000000000002</v>
      </c>
      <c r="U205" s="31">
        <v>619700</v>
      </c>
      <c r="V205" s="30">
        <v>62</v>
      </c>
      <c r="W205" s="30">
        <v>31</v>
      </c>
    </row>
    <row r="206" spans="14:23" outlineLevel="2" x14ac:dyDescent="0.2">
      <c r="N206" s="29">
        <v>38085</v>
      </c>
      <c r="O206" s="29">
        <v>38086</v>
      </c>
      <c r="P206" s="29">
        <v>38089</v>
      </c>
      <c r="Q206" s="37">
        <v>38078</v>
      </c>
      <c r="R206" s="30">
        <v>5.86</v>
      </c>
      <c r="S206" s="30">
        <v>5.8</v>
      </c>
      <c r="T206" s="33">
        <v>5.8535000000000004</v>
      </c>
      <c r="U206" s="34">
        <v>651200</v>
      </c>
      <c r="V206" s="33">
        <v>75</v>
      </c>
      <c r="W206" s="33">
        <v>33</v>
      </c>
    </row>
    <row r="207" spans="14:23" outlineLevel="2" x14ac:dyDescent="0.2">
      <c r="N207" s="32">
        <v>38089</v>
      </c>
      <c r="O207" s="32">
        <v>38090</v>
      </c>
      <c r="P207" s="32">
        <v>38090</v>
      </c>
      <c r="Q207" s="37">
        <v>38078</v>
      </c>
      <c r="R207" s="33">
        <v>5.91</v>
      </c>
      <c r="S207" s="33">
        <v>5.84</v>
      </c>
      <c r="T207" s="30">
        <v>5.9191000000000003</v>
      </c>
      <c r="U207" s="31">
        <v>626500</v>
      </c>
      <c r="V207" s="30">
        <v>72</v>
      </c>
      <c r="W207" s="30">
        <v>34</v>
      </c>
    </row>
    <row r="208" spans="14:23" outlineLevel="1" x14ac:dyDescent="0.2">
      <c r="N208" s="29">
        <v>38090</v>
      </c>
      <c r="O208" s="29">
        <v>38091</v>
      </c>
      <c r="P208" s="29">
        <v>38091</v>
      </c>
      <c r="Q208" s="37">
        <v>38078</v>
      </c>
      <c r="R208" s="30">
        <v>5.9375</v>
      </c>
      <c r="S208" s="30">
        <v>5.86</v>
      </c>
      <c r="T208" s="33">
        <v>5.7263000000000002</v>
      </c>
      <c r="U208" s="34">
        <v>763800</v>
      </c>
      <c r="V208" s="33">
        <v>84</v>
      </c>
      <c r="W208" s="33">
        <v>31</v>
      </c>
    </row>
    <row r="209" spans="14:23" outlineLevel="2" x14ac:dyDescent="0.2">
      <c r="N209" s="32">
        <v>38091</v>
      </c>
      <c r="O209" s="32">
        <v>38092</v>
      </c>
      <c r="P209" s="32">
        <v>38092</v>
      </c>
      <c r="Q209" s="37">
        <v>38078</v>
      </c>
      <c r="R209" s="33">
        <v>5.75</v>
      </c>
      <c r="S209" s="33">
        <v>5.7</v>
      </c>
      <c r="T209" s="30">
        <v>5.681</v>
      </c>
      <c r="U209" s="31">
        <v>755400</v>
      </c>
      <c r="V209" s="30">
        <v>82</v>
      </c>
      <c r="W209" s="30">
        <v>32</v>
      </c>
    </row>
    <row r="210" spans="14:23" outlineLevel="2" x14ac:dyDescent="0.2">
      <c r="N210" s="29">
        <v>38092</v>
      </c>
      <c r="O210" s="29">
        <v>38093</v>
      </c>
      <c r="P210" s="29">
        <v>38093</v>
      </c>
      <c r="Q210" s="37">
        <v>38078</v>
      </c>
      <c r="R210" s="30">
        <v>5.7</v>
      </c>
      <c r="S210" s="30">
        <v>5.58</v>
      </c>
      <c r="T210" s="33">
        <v>5.6249000000000002</v>
      </c>
      <c r="U210" s="34">
        <v>798700</v>
      </c>
      <c r="V210" s="33">
        <v>92</v>
      </c>
      <c r="W210" s="33">
        <v>28</v>
      </c>
    </row>
    <row r="211" spans="14:23" outlineLevel="2" x14ac:dyDescent="0.2">
      <c r="N211" s="32">
        <v>38093</v>
      </c>
      <c r="O211" s="32">
        <v>38094</v>
      </c>
      <c r="P211" s="32">
        <v>38096</v>
      </c>
      <c r="Q211" s="37">
        <v>38078</v>
      </c>
      <c r="R211" s="33">
        <v>5.665</v>
      </c>
      <c r="S211" s="33">
        <v>5.54</v>
      </c>
      <c r="T211" s="30">
        <v>5.5670999999999999</v>
      </c>
      <c r="U211" s="31">
        <v>689400</v>
      </c>
      <c r="V211" s="30">
        <v>78</v>
      </c>
      <c r="W211" s="30">
        <v>29</v>
      </c>
    </row>
    <row r="212" spans="14:23" outlineLevel="2" x14ac:dyDescent="0.2">
      <c r="N212" s="29">
        <v>38096</v>
      </c>
      <c r="O212" s="29">
        <v>38097</v>
      </c>
      <c r="P212" s="29">
        <v>38097</v>
      </c>
      <c r="Q212" s="37">
        <v>38078</v>
      </c>
      <c r="R212" s="30">
        <v>5.6449999999999996</v>
      </c>
      <c r="S212" s="30">
        <v>5.5449999999999999</v>
      </c>
      <c r="T212" s="33">
        <v>5.4600999999999997</v>
      </c>
      <c r="U212" s="34">
        <v>788400</v>
      </c>
      <c r="V212" s="33">
        <v>87</v>
      </c>
      <c r="W212" s="33">
        <v>28</v>
      </c>
    </row>
    <row r="213" spans="14:23" outlineLevel="2" x14ac:dyDescent="0.2">
      <c r="N213" s="32">
        <v>38097</v>
      </c>
      <c r="O213" s="32">
        <v>38098</v>
      </c>
      <c r="P213" s="32">
        <v>38098</v>
      </c>
      <c r="Q213" s="37">
        <v>38078</v>
      </c>
      <c r="R213" s="33">
        <v>5.54</v>
      </c>
      <c r="S213" s="33">
        <v>5.4249999999999998</v>
      </c>
      <c r="T213" s="30">
        <v>5.5221</v>
      </c>
      <c r="U213" s="31">
        <v>740100</v>
      </c>
      <c r="V213" s="30">
        <v>79</v>
      </c>
      <c r="W213" s="30">
        <v>30</v>
      </c>
    </row>
    <row r="214" spans="14:23" outlineLevel="2" x14ac:dyDescent="0.2">
      <c r="N214" s="29">
        <v>38098</v>
      </c>
      <c r="O214" s="29">
        <v>38099</v>
      </c>
      <c r="P214" s="29">
        <v>38099</v>
      </c>
      <c r="Q214" s="37">
        <v>38078</v>
      </c>
      <c r="R214" s="30">
        <v>5.55</v>
      </c>
      <c r="S214" s="30">
        <v>5.49</v>
      </c>
      <c r="T214" s="33">
        <v>5.5869999999999997</v>
      </c>
      <c r="U214" s="34">
        <v>716800</v>
      </c>
      <c r="V214" s="33">
        <v>73</v>
      </c>
      <c r="W214" s="33">
        <v>31</v>
      </c>
    </row>
    <row r="215" spans="14:23" outlineLevel="2" x14ac:dyDescent="0.2">
      <c r="N215" s="32">
        <v>38099</v>
      </c>
      <c r="O215" s="32">
        <v>38100</v>
      </c>
      <c r="P215" s="32">
        <v>38100</v>
      </c>
      <c r="Q215" s="37">
        <v>38078</v>
      </c>
      <c r="R215" s="33">
        <v>5.6</v>
      </c>
      <c r="S215" s="33">
        <v>5.5350000000000001</v>
      </c>
      <c r="T215" s="30">
        <v>5.5324999999999998</v>
      </c>
      <c r="U215" s="31">
        <v>694400</v>
      </c>
      <c r="V215" s="30">
        <v>71</v>
      </c>
      <c r="W215" s="30">
        <v>26</v>
      </c>
    </row>
    <row r="216" spans="14:23" outlineLevel="2" x14ac:dyDescent="0.2">
      <c r="N216" s="29">
        <v>38100</v>
      </c>
      <c r="O216" s="29">
        <v>38101</v>
      </c>
      <c r="P216" s="29">
        <v>38103</v>
      </c>
      <c r="Q216" s="37">
        <v>38078</v>
      </c>
      <c r="R216" s="30">
        <v>5.57</v>
      </c>
      <c r="S216" s="30">
        <v>5.51</v>
      </c>
      <c r="T216" s="33">
        <v>5.5956000000000001</v>
      </c>
      <c r="U216" s="34">
        <v>780200</v>
      </c>
      <c r="V216" s="33">
        <v>76</v>
      </c>
      <c r="W216" s="33">
        <v>31</v>
      </c>
    </row>
    <row r="217" spans="14:23" outlineLevel="2" x14ac:dyDescent="0.2">
      <c r="N217" s="32">
        <v>38103</v>
      </c>
      <c r="O217" s="32">
        <v>38104</v>
      </c>
      <c r="P217" s="32">
        <v>38104</v>
      </c>
      <c r="Q217" s="37">
        <v>38078</v>
      </c>
      <c r="R217" s="33">
        <v>5.66</v>
      </c>
      <c r="S217" s="33">
        <v>5.56</v>
      </c>
      <c r="T217" s="30">
        <v>5.8102999999999998</v>
      </c>
      <c r="U217" s="31">
        <v>765500</v>
      </c>
      <c r="V217" s="30">
        <v>70</v>
      </c>
      <c r="W217" s="30">
        <v>29</v>
      </c>
    </row>
    <row r="218" spans="14:23" outlineLevel="2" x14ac:dyDescent="0.2">
      <c r="N218" s="29">
        <v>38104</v>
      </c>
      <c r="O218" s="29">
        <v>38105</v>
      </c>
      <c r="P218" s="29">
        <v>38105</v>
      </c>
      <c r="Q218" s="37">
        <v>38078</v>
      </c>
      <c r="R218" s="30">
        <v>5.82</v>
      </c>
      <c r="S218" s="30">
        <v>5.79</v>
      </c>
      <c r="T218" s="33">
        <v>5.8019999999999996</v>
      </c>
      <c r="U218" s="34">
        <v>566900</v>
      </c>
      <c r="V218" s="33">
        <v>74</v>
      </c>
      <c r="W218" s="33">
        <v>29</v>
      </c>
    </row>
    <row r="219" spans="14:23" outlineLevel="2" x14ac:dyDescent="0.2">
      <c r="N219" s="32">
        <v>38105</v>
      </c>
      <c r="O219" s="32">
        <v>38106</v>
      </c>
      <c r="P219" s="32">
        <v>38106</v>
      </c>
      <c r="Q219" s="37">
        <v>38078</v>
      </c>
      <c r="R219" s="33">
        <v>5.85</v>
      </c>
      <c r="S219" s="33">
        <v>5.72</v>
      </c>
      <c r="T219" s="30">
        <v>5.7827999999999999</v>
      </c>
      <c r="U219" s="31">
        <v>713400</v>
      </c>
      <c r="V219" s="30">
        <v>72</v>
      </c>
      <c r="W219" s="30">
        <v>26</v>
      </c>
    </row>
    <row r="220" spans="14:23" outlineLevel="2" x14ac:dyDescent="0.2">
      <c r="N220" s="29">
        <v>38106</v>
      </c>
      <c r="O220" s="29">
        <v>38107</v>
      </c>
      <c r="P220" s="29">
        <v>38107</v>
      </c>
      <c r="Q220" s="37">
        <v>38078</v>
      </c>
      <c r="R220" s="30">
        <v>5.87</v>
      </c>
      <c r="S220" s="30">
        <v>5.67</v>
      </c>
      <c r="T220" s="30">
        <f>SUBTOTAL(1,T199:T219)</f>
        <v>5.7004047619047622</v>
      </c>
      <c r="U220" s="31"/>
      <c r="V220" s="30"/>
      <c r="W220" s="30"/>
    </row>
    <row r="221" spans="14:23" ht="18.75" outlineLevel="2" x14ac:dyDescent="0.2">
      <c r="N221" s="29"/>
      <c r="O221" s="29"/>
      <c r="P221" s="29"/>
      <c r="Q221" s="38" t="s">
        <v>53</v>
      </c>
      <c r="R221" s="30"/>
      <c r="S221" s="30"/>
      <c r="T221" s="33">
        <v>5.806</v>
      </c>
      <c r="U221" s="34">
        <v>767800</v>
      </c>
      <c r="V221" s="33">
        <v>53</v>
      </c>
      <c r="W221" s="33">
        <v>28</v>
      </c>
    </row>
    <row r="222" spans="14:23" outlineLevel="2" x14ac:dyDescent="0.2">
      <c r="N222" s="32">
        <v>38107</v>
      </c>
      <c r="O222" s="32">
        <v>38108</v>
      </c>
      <c r="P222" s="32">
        <v>38110</v>
      </c>
      <c r="Q222" s="37">
        <v>38108</v>
      </c>
      <c r="R222" s="33">
        <v>5.84</v>
      </c>
      <c r="S222" s="33">
        <v>5.75</v>
      </c>
      <c r="T222" s="30">
        <v>5.7991999999999999</v>
      </c>
      <c r="U222" s="31">
        <v>760000</v>
      </c>
      <c r="V222" s="30">
        <v>84</v>
      </c>
      <c r="W222" s="30">
        <v>33</v>
      </c>
    </row>
    <row r="223" spans="14:23" outlineLevel="2" x14ac:dyDescent="0.2">
      <c r="N223" s="29">
        <v>38110</v>
      </c>
      <c r="O223" s="29">
        <v>38111</v>
      </c>
      <c r="P223" s="29">
        <v>38111</v>
      </c>
      <c r="Q223" s="37">
        <v>38108</v>
      </c>
      <c r="R223" s="30">
        <v>5.85</v>
      </c>
      <c r="S223" s="30">
        <v>5.77</v>
      </c>
      <c r="T223" s="33">
        <v>6.2061000000000002</v>
      </c>
      <c r="U223" s="34">
        <v>1034700</v>
      </c>
      <c r="V223" s="33">
        <v>83</v>
      </c>
      <c r="W223" s="33">
        <v>33</v>
      </c>
    </row>
    <row r="224" spans="14:23" outlineLevel="2" x14ac:dyDescent="0.2">
      <c r="N224" s="32">
        <v>38111</v>
      </c>
      <c r="O224" s="32">
        <v>38112</v>
      </c>
      <c r="P224" s="32">
        <v>38112</v>
      </c>
      <c r="Q224" s="37">
        <v>38108</v>
      </c>
      <c r="R224" s="33">
        <v>6.23</v>
      </c>
      <c r="S224" s="33">
        <v>6.18</v>
      </c>
      <c r="T224" s="30">
        <v>6.0862999999999996</v>
      </c>
      <c r="U224" s="31">
        <v>820100</v>
      </c>
      <c r="V224" s="30">
        <v>77</v>
      </c>
      <c r="W224" s="30">
        <v>31</v>
      </c>
    </row>
    <row r="225" spans="14:23" outlineLevel="2" x14ac:dyDescent="0.2">
      <c r="N225" s="29">
        <v>38112</v>
      </c>
      <c r="O225" s="29">
        <v>38113</v>
      </c>
      <c r="P225" s="29">
        <v>38113</v>
      </c>
      <c r="Q225" s="37">
        <v>38108</v>
      </c>
      <c r="R225" s="30">
        <v>6.1574999999999998</v>
      </c>
      <c r="S225" s="30">
        <v>6.05</v>
      </c>
      <c r="T225" s="33">
        <v>6.2229999999999999</v>
      </c>
      <c r="U225" s="34">
        <v>877600</v>
      </c>
      <c r="V225" s="33">
        <v>70</v>
      </c>
      <c r="W225" s="33">
        <v>30</v>
      </c>
    </row>
    <row r="226" spans="14:23" outlineLevel="2" x14ac:dyDescent="0.2">
      <c r="N226" s="32">
        <v>38113</v>
      </c>
      <c r="O226" s="32">
        <v>38114</v>
      </c>
      <c r="P226" s="32">
        <v>38114</v>
      </c>
      <c r="Q226" s="37">
        <v>38108</v>
      </c>
      <c r="R226" s="33">
        <v>6.24</v>
      </c>
      <c r="S226" s="33">
        <v>6.17</v>
      </c>
      <c r="T226" s="30">
        <v>6.1807999999999996</v>
      </c>
      <c r="U226" s="31">
        <v>616900</v>
      </c>
      <c r="V226" s="30">
        <v>50</v>
      </c>
      <c r="W226" s="30">
        <v>29</v>
      </c>
    </row>
    <row r="227" spans="14:23" outlineLevel="2" x14ac:dyDescent="0.2">
      <c r="N227" s="29">
        <v>38114</v>
      </c>
      <c r="O227" s="29">
        <v>38115</v>
      </c>
      <c r="P227" s="29">
        <v>38117</v>
      </c>
      <c r="Q227" s="37">
        <v>38108</v>
      </c>
      <c r="R227" s="30">
        <v>6.25</v>
      </c>
      <c r="S227" s="30">
        <v>6.1624999999999996</v>
      </c>
      <c r="T227" s="33">
        <v>6.1349</v>
      </c>
      <c r="U227" s="34">
        <v>755500</v>
      </c>
      <c r="V227" s="33">
        <v>93</v>
      </c>
      <c r="W227" s="33">
        <v>29</v>
      </c>
    </row>
    <row r="228" spans="14:23" outlineLevel="2" x14ac:dyDescent="0.2">
      <c r="N228" s="32">
        <v>38117</v>
      </c>
      <c r="O228" s="32">
        <v>38118</v>
      </c>
      <c r="P228" s="32">
        <v>38118</v>
      </c>
      <c r="Q228" s="37">
        <v>38108</v>
      </c>
      <c r="R228" s="33">
        <v>6.2249999999999996</v>
      </c>
      <c r="S228" s="33">
        <v>6.09</v>
      </c>
      <c r="T228" s="30">
        <v>6.2381000000000002</v>
      </c>
      <c r="U228" s="31">
        <v>783900</v>
      </c>
      <c r="V228" s="30">
        <v>67</v>
      </c>
      <c r="W228" s="30">
        <v>33</v>
      </c>
    </row>
    <row r="229" spans="14:23" outlineLevel="2" x14ac:dyDescent="0.2">
      <c r="N229" s="29">
        <v>38118</v>
      </c>
      <c r="O229" s="29">
        <v>38119</v>
      </c>
      <c r="P229" s="29">
        <v>38119</v>
      </c>
      <c r="Q229" s="37">
        <v>38108</v>
      </c>
      <c r="R229" s="30">
        <v>6.2549999999999999</v>
      </c>
      <c r="S229" s="30">
        <v>6.1349999999999998</v>
      </c>
      <c r="T229" s="33">
        <v>6.4069000000000003</v>
      </c>
      <c r="U229" s="34">
        <v>832400</v>
      </c>
      <c r="V229" s="33">
        <v>76</v>
      </c>
      <c r="W229" s="33">
        <v>29</v>
      </c>
    </row>
    <row r="230" spans="14:23" outlineLevel="1" x14ac:dyDescent="0.2">
      <c r="N230" s="32">
        <v>38119</v>
      </c>
      <c r="O230" s="32">
        <v>38120</v>
      </c>
      <c r="P230" s="32">
        <v>38120</v>
      </c>
      <c r="Q230" s="37">
        <v>38108</v>
      </c>
      <c r="R230" s="33">
        <v>6.5</v>
      </c>
      <c r="S230" s="33">
        <v>6.37</v>
      </c>
      <c r="T230" s="30">
        <v>6.4188999999999998</v>
      </c>
      <c r="U230" s="31">
        <v>696100</v>
      </c>
      <c r="V230" s="30">
        <v>64</v>
      </c>
      <c r="W230" s="30">
        <v>26</v>
      </c>
    </row>
    <row r="231" spans="14:23" outlineLevel="2" x14ac:dyDescent="0.2">
      <c r="N231" s="29">
        <v>38120</v>
      </c>
      <c r="O231" s="29">
        <v>38121</v>
      </c>
      <c r="P231" s="29">
        <v>38121</v>
      </c>
      <c r="Q231" s="37">
        <v>38108</v>
      </c>
      <c r="R231" s="30">
        <v>6.44</v>
      </c>
      <c r="S231" s="30">
        <v>6.37</v>
      </c>
      <c r="T231" s="33">
        <v>6.4301000000000004</v>
      </c>
      <c r="U231" s="34">
        <v>609600</v>
      </c>
      <c r="V231" s="33">
        <v>55</v>
      </c>
      <c r="W231" s="33">
        <v>29</v>
      </c>
    </row>
    <row r="232" spans="14:23" outlineLevel="2" x14ac:dyDescent="0.2">
      <c r="N232" s="32">
        <v>38121</v>
      </c>
      <c r="O232" s="32">
        <v>38122</v>
      </c>
      <c r="P232" s="32">
        <v>38124</v>
      </c>
      <c r="Q232" s="37">
        <v>38108</v>
      </c>
      <c r="R232" s="33">
        <v>6.48</v>
      </c>
      <c r="S232" s="33">
        <v>6.3650000000000002</v>
      </c>
      <c r="T232" s="30">
        <v>6.4070999999999998</v>
      </c>
      <c r="U232" s="31">
        <v>780300</v>
      </c>
      <c r="V232" s="30">
        <v>80</v>
      </c>
      <c r="W232" s="30">
        <v>30</v>
      </c>
    </row>
    <row r="233" spans="14:23" outlineLevel="2" x14ac:dyDescent="0.2">
      <c r="N233" s="29">
        <v>38124</v>
      </c>
      <c r="O233" s="29">
        <v>38125</v>
      </c>
      <c r="P233" s="29">
        <v>38125</v>
      </c>
      <c r="Q233" s="37">
        <v>38108</v>
      </c>
      <c r="R233" s="30">
        <v>6.44</v>
      </c>
      <c r="S233" s="30">
        <v>6.31</v>
      </c>
      <c r="T233" s="33">
        <v>6.2763</v>
      </c>
      <c r="U233" s="34">
        <v>924000</v>
      </c>
      <c r="V233" s="33">
        <v>98</v>
      </c>
      <c r="W233" s="33">
        <v>34</v>
      </c>
    </row>
    <row r="234" spans="14:23" outlineLevel="2" x14ac:dyDescent="0.2">
      <c r="N234" s="32">
        <v>38125</v>
      </c>
      <c r="O234" s="32">
        <v>38126</v>
      </c>
      <c r="P234" s="32">
        <v>38126</v>
      </c>
      <c r="Q234" s="37">
        <v>38108</v>
      </c>
      <c r="R234" s="33">
        <v>6.3</v>
      </c>
      <c r="S234" s="33">
        <v>6.26</v>
      </c>
      <c r="T234" s="30">
        <v>6.1786000000000003</v>
      </c>
      <c r="U234" s="31">
        <v>743500</v>
      </c>
      <c r="V234" s="30">
        <v>61</v>
      </c>
      <c r="W234" s="30">
        <v>29</v>
      </c>
    </row>
    <row r="235" spans="14:23" outlineLevel="2" x14ac:dyDescent="0.2">
      <c r="N235" s="29">
        <v>38126</v>
      </c>
      <c r="O235" s="29">
        <v>38127</v>
      </c>
      <c r="P235" s="29">
        <v>38127</v>
      </c>
      <c r="Q235" s="37">
        <v>38108</v>
      </c>
      <c r="R235" s="30">
        <v>6.27</v>
      </c>
      <c r="S235" s="30">
        <v>6.13</v>
      </c>
      <c r="T235" s="33">
        <v>6.4439000000000002</v>
      </c>
      <c r="U235" s="34">
        <v>677600</v>
      </c>
      <c r="V235" s="33">
        <v>58</v>
      </c>
      <c r="W235" s="33">
        <v>26</v>
      </c>
    </row>
    <row r="236" spans="14:23" outlineLevel="2" x14ac:dyDescent="0.2">
      <c r="N236" s="32">
        <v>38127</v>
      </c>
      <c r="O236" s="32">
        <v>38128</v>
      </c>
      <c r="P236" s="32">
        <v>38128</v>
      </c>
      <c r="Q236" s="37">
        <v>38108</v>
      </c>
      <c r="R236" s="33">
        <v>6.47</v>
      </c>
      <c r="S236" s="33">
        <v>6.4</v>
      </c>
      <c r="T236" s="30">
        <v>6.3451000000000004</v>
      </c>
      <c r="U236" s="31">
        <v>581200</v>
      </c>
      <c r="V236" s="30">
        <v>69</v>
      </c>
      <c r="W236" s="30">
        <v>28</v>
      </c>
    </row>
    <row r="237" spans="14:23" outlineLevel="2" x14ac:dyDescent="0.2">
      <c r="N237" s="29">
        <v>38128</v>
      </c>
      <c r="O237" s="29">
        <v>38129</v>
      </c>
      <c r="P237" s="29">
        <v>38131</v>
      </c>
      <c r="Q237" s="37">
        <v>38108</v>
      </c>
      <c r="R237" s="30">
        <v>6.36</v>
      </c>
      <c r="S237" s="30">
        <v>6.2925000000000004</v>
      </c>
      <c r="T237" s="33">
        <v>6.4812000000000003</v>
      </c>
      <c r="U237" s="34">
        <v>646700</v>
      </c>
      <c r="V237" s="33">
        <v>53</v>
      </c>
      <c r="W237" s="33">
        <v>25</v>
      </c>
    </row>
    <row r="238" spans="14:23" outlineLevel="2" x14ac:dyDescent="0.2">
      <c r="N238" s="32">
        <v>38131</v>
      </c>
      <c r="O238" s="32">
        <v>38132</v>
      </c>
      <c r="P238" s="32">
        <v>38132</v>
      </c>
      <c r="Q238" s="37">
        <v>38108</v>
      </c>
      <c r="R238" s="33">
        <v>6.77</v>
      </c>
      <c r="S238" s="33">
        <v>6.39</v>
      </c>
      <c r="T238" s="30">
        <v>6.7305999999999999</v>
      </c>
      <c r="U238" s="31">
        <v>478000</v>
      </c>
      <c r="V238" s="30">
        <v>46</v>
      </c>
      <c r="W238" s="30">
        <v>24</v>
      </c>
    </row>
    <row r="239" spans="14:23" outlineLevel="2" x14ac:dyDescent="0.2">
      <c r="N239" s="29">
        <v>38132</v>
      </c>
      <c r="O239" s="29">
        <v>38133</v>
      </c>
      <c r="P239" s="29">
        <v>38133</v>
      </c>
      <c r="Q239" s="37">
        <v>38108</v>
      </c>
      <c r="R239" s="30">
        <v>6.78</v>
      </c>
      <c r="S239" s="30">
        <v>6.63</v>
      </c>
      <c r="T239" s="33">
        <v>6.6980000000000004</v>
      </c>
      <c r="U239" s="34">
        <v>510200</v>
      </c>
      <c r="V239" s="33">
        <v>53</v>
      </c>
      <c r="W239" s="33">
        <v>26</v>
      </c>
    </row>
    <row r="240" spans="14:23" outlineLevel="2" x14ac:dyDescent="0.2">
      <c r="N240" s="32">
        <v>38133</v>
      </c>
      <c r="O240" s="32">
        <v>38134</v>
      </c>
      <c r="P240" s="32">
        <v>38134</v>
      </c>
      <c r="Q240" s="37">
        <v>38108</v>
      </c>
      <c r="R240" s="33">
        <v>6.73</v>
      </c>
      <c r="S240" s="33">
        <v>6.63</v>
      </c>
      <c r="T240" s="30">
        <v>6.5095999999999998</v>
      </c>
      <c r="U240" s="31">
        <v>458000</v>
      </c>
      <c r="V240" s="30">
        <v>62</v>
      </c>
      <c r="W240" s="30">
        <v>29</v>
      </c>
    </row>
    <row r="241" spans="14:23" outlineLevel="2" x14ac:dyDescent="0.2">
      <c r="N241" s="29">
        <v>38134</v>
      </c>
      <c r="O241" s="29">
        <v>38135</v>
      </c>
      <c r="P241" s="29">
        <v>38138</v>
      </c>
      <c r="Q241" s="37">
        <v>38108</v>
      </c>
      <c r="R241" s="30">
        <v>6.61</v>
      </c>
      <c r="S241" s="30">
        <v>6.42</v>
      </c>
      <c r="T241" s="30">
        <f>SUBTOTAL(1,T221:T240)</f>
        <v>6.3000350000000012</v>
      </c>
      <c r="U241" s="31"/>
      <c r="V241" s="30"/>
      <c r="W241" s="30"/>
    </row>
    <row r="242" spans="14:23" ht="18.75" outlineLevel="2" x14ac:dyDescent="0.2">
      <c r="N242" s="29"/>
      <c r="O242" s="29"/>
      <c r="P242" s="29"/>
      <c r="Q242" s="38" t="s">
        <v>54</v>
      </c>
      <c r="R242" s="30"/>
      <c r="S242" s="30"/>
      <c r="T242" s="33">
        <v>6.4504000000000001</v>
      </c>
      <c r="U242" s="34">
        <v>491200</v>
      </c>
      <c r="V242" s="33">
        <v>55</v>
      </c>
      <c r="W242" s="33">
        <v>29</v>
      </c>
    </row>
    <row r="243" spans="14:23" outlineLevel="2" x14ac:dyDescent="0.2">
      <c r="N243" s="32">
        <v>38135</v>
      </c>
      <c r="O243" s="32">
        <v>38139</v>
      </c>
      <c r="P243" s="32">
        <v>38139</v>
      </c>
      <c r="Q243" s="37">
        <v>38139</v>
      </c>
      <c r="R243" s="33">
        <v>6.52</v>
      </c>
      <c r="S243" s="33">
        <v>6.35</v>
      </c>
      <c r="T243" s="30">
        <v>6.4531999999999998</v>
      </c>
      <c r="U243" s="31">
        <v>495400</v>
      </c>
      <c r="V243" s="30">
        <v>52</v>
      </c>
      <c r="W243" s="30">
        <v>29</v>
      </c>
    </row>
    <row r="244" spans="14:23" outlineLevel="2" x14ac:dyDescent="0.2">
      <c r="N244" s="29">
        <v>38139</v>
      </c>
      <c r="O244" s="29">
        <v>38140</v>
      </c>
      <c r="P244" s="29">
        <v>38140</v>
      </c>
      <c r="Q244" s="37">
        <v>38139</v>
      </c>
      <c r="R244" s="30">
        <v>6.6</v>
      </c>
      <c r="S244" s="30">
        <v>6.415</v>
      </c>
      <c r="T244" s="33">
        <v>6.5129000000000001</v>
      </c>
      <c r="U244" s="34">
        <v>499600</v>
      </c>
      <c r="V244" s="33">
        <v>64</v>
      </c>
      <c r="W244" s="33">
        <v>30</v>
      </c>
    </row>
    <row r="245" spans="14:23" outlineLevel="2" x14ac:dyDescent="0.2">
      <c r="N245" s="32">
        <v>38140</v>
      </c>
      <c r="O245" s="32">
        <v>38141</v>
      </c>
      <c r="P245" s="32">
        <v>38141</v>
      </c>
      <c r="Q245" s="37">
        <v>38139</v>
      </c>
      <c r="R245" s="33">
        <v>6.55</v>
      </c>
      <c r="S245" s="33">
        <v>6.47</v>
      </c>
      <c r="T245" s="30">
        <v>6.4372999999999996</v>
      </c>
      <c r="U245" s="31">
        <v>486200</v>
      </c>
      <c r="V245" s="30">
        <v>65</v>
      </c>
      <c r="W245" s="30">
        <v>27</v>
      </c>
    </row>
    <row r="246" spans="14:23" outlineLevel="2" x14ac:dyDescent="0.2">
      <c r="N246" s="29">
        <v>38141</v>
      </c>
      <c r="O246" s="29">
        <v>38142</v>
      </c>
      <c r="P246" s="29">
        <v>38142</v>
      </c>
      <c r="Q246" s="37">
        <v>38139</v>
      </c>
      <c r="R246" s="30">
        <v>6.4675000000000002</v>
      </c>
      <c r="S246" s="30">
        <v>6.3</v>
      </c>
      <c r="T246" s="33">
        <v>6.1497999999999999</v>
      </c>
      <c r="U246" s="34">
        <v>549600</v>
      </c>
      <c r="V246" s="33">
        <v>76</v>
      </c>
      <c r="W246" s="33">
        <v>29</v>
      </c>
    </row>
    <row r="247" spans="14:23" outlineLevel="2" x14ac:dyDescent="0.2">
      <c r="N247" s="32">
        <v>38142</v>
      </c>
      <c r="O247" s="32">
        <v>38143</v>
      </c>
      <c r="P247" s="32">
        <v>38145</v>
      </c>
      <c r="Q247" s="37">
        <v>38139</v>
      </c>
      <c r="R247" s="33">
        <v>6.19</v>
      </c>
      <c r="S247" s="33">
        <v>6.1</v>
      </c>
      <c r="T247" s="30">
        <v>6.0937999999999999</v>
      </c>
      <c r="U247" s="31">
        <v>491900</v>
      </c>
      <c r="V247" s="30">
        <v>69</v>
      </c>
      <c r="W247" s="30">
        <v>29</v>
      </c>
    </row>
    <row r="248" spans="14:23" outlineLevel="2" x14ac:dyDescent="0.2">
      <c r="N248" s="29">
        <v>38145</v>
      </c>
      <c r="O248" s="29">
        <v>38146</v>
      </c>
      <c r="P248" s="29">
        <v>38146</v>
      </c>
      <c r="Q248" s="37">
        <v>38139</v>
      </c>
      <c r="R248" s="30">
        <v>6.18</v>
      </c>
      <c r="S248" s="30">
        <v>6.05</v>
      </c>
      <c r="T248" s="33">
        <v>6.1952999999999996</v>
      </c>
      <c r="U248" s="34">
        <v>457200</v>
      </c>
      <c r="V248" s="33">
        <v>55</v>
      </c>
      <c r="W248" s="33">
        <v>27</v>
      </c>
    </row>
    <row r="249" spans="14:23" outlineLevel="2" x14ac:dyDescent="0.2">
      <c r="N249" s="32">
        <v>38146</v>
      </c>
      <c r="O249" s="32">
        <v>38147</v>
      </c>
      <c r="P249" s="32">
        <v>38147</v>
      </c>
      <c r="Q249" s="37">
        <v>38139</v>
      </c>
      <c r="R249" s="33">
        <v>6.2450000000000001</v>
      </c>
      <c r="S249" s="33">
        <v>6.16</v>
      </c>
      <c r="T249" s="30">
        <v>6.0434000000000001</v>
      </c>
      <c r="U249" s="31">
        <v>401200</v>
      </c>
      <c r="V249" s="30">
        <v>47</v>
      </c>
      <c r="W249" s="30">
        <v>27</v>
      </c>
    </row>
    <row r="250" spans="14:23" outlineLevel="2" x14ac:dyDescent="0.2">
      <c r="N250" s="29">
        <v>38147</v>
      </c>
      <c r="O250" s="29">
        <v>38148</v>
      </c>
      <c r="P250" s="29">
        <v>38148</v>
      </c>
      <c r="Q250" s="37">
        <v>38139</v>
      </c>
      <c r="R250" s="30">
        <v>6.0750000000000002</v>
      </c>
      <c r="S250" s="30">
        <v>6</v>
      </c>
      <c r="T250" s="33">
        <v>6.0014000000000003</v>
      </c>
      <c r="U250" s="34">
        <v>414400</v>
      </c>
      <c r="V250" s="33">
        <v>56</v>
      </c>
      <c r="W250" s="33">
        <v>28</v>
      </c>
    </row>
    <row r="251" spans="14:23" outlineLevel="2" x14ac:dyDescent="0.2">
      <c r="N251" s="32">
        <v>38148</v>
      </c>
      <c r="O251" s="32">
        <v>38149</v>
      </c>
      <c r="P251" s="32">
        <v>38152</v>
      </c>
      <c r="Q251" s="37">
        <v>38139</v>
      </c>
      <c r="R251" s="33">
        <v>6.1275000000000004</v>
      </c>
      <c r="S251" s="33">
        <v>5.95</v>
      </c>
      <c r="T251" s="30">
        <v>6.1455000000000002</v>
      </c>
      <c r="U251" s="31">
        <v>373200</v>
      </c>
      <c r="V251" s="30">
        <v>45</v>
      </c>
      <c r="W251" s="30">
        <v>27</v>
      </c>
    </row>
    <row r="252" spans="14:23" outlineLevel="1" x14ac:dyDescent="0.2">
      <c r="N252" s="29">
        <v>38152</v>
      </c>
      <c r="O252" s="29">
        <v>38153</v>
      </c>
      <c r="P252" s="29">
        <v>38153</v>
      </c>
      <c r="Q252" s="37">
        <v>38139</v>
      </c>
      <c r="R252" s="30">
        <v>6.25</v>
      </c>
      <c r="S252" s="30">
        <v>6.0949999999999998</v>
      </c>
      <c r="T252" s="33">
        <v>6.3491</v>
      </c>
      <c r="U252" s="34">
        <v>475900</v>
      </c>
      <c r="V252" s="33">
        <v>55</v>
      </c>
      <c r="W252" s="33">
        <v>30</v>
      </c>
    </row>
    <row r="253" spans="14:23" outlineLevel="2" x14ac:dyDescent="0.2">
      <c r="N253" s="32">
        <v>38153</v>
      </c>
      <c r="O253" s="32">
        <v>38154</v>
      </c>
      <c r="P253" s="32">
        <v>38154</v>
      </c>
      <c r="Q253" s="37">
        <v>38139</v>
      </c>
      <c r="R253" s="33">
        <v>6.3849999999999998</v>
      </c>
      <c r="S253" s="33">
        <v>6.3150000000000004</v>
      </c>
      <c r="T253" s="30">
        <v>6.3857999999999997</v>
      </c>
      <c r="U253" s="31">
        <v>423600</v>
      </c>
      <c r="V253" s="30">
        <v>58</v>
      </c>
      <c r="W253" s="30">
        <v>30</v>
      </c>
    </row>
    <row r="254" spans="14:23" outlineLevel="2" x14ac:dyDescent="0.2">
      <c r="N254" s="29">
        <v>38154</v>
      </c>
      <c r="O254" s="29">
        <v>38155</v>
      </c>
      <c r="P254" s="29">
        <v>38155</v>
      </c>
      <c r="Q254" s="37">
        <v>38139</v>
      </c>
      <c r="R254" s="30">
        <v>6.42</v>
      </c>
      <c r="S254" s="30">
        <v>6.3650000000000002</v>
      </c>
      <c r="T254" s="33">
        <v>6.5716000000000001</v>
      </c>
      <c r="U254" s="34">
        <v>480900</v>
      </c>
      <c r="V254" s="33">
        <v>61</v>
      </c>
      <c r="W254" s="33">
        <v>30</v>
      </c>
    </row>
    <row r="255" spans="14:23" outlineLevel="2" x14ac:dyDescent="0.2">
      <c r="N255" s="32">
        <v>38155</v>
      </c>
      <c r="O255" s="32">
        <v>38156</v>
      </c>
      <c r="P255" s="32">
        <v>38156</v>
      </c>
      <c r="Q255" s="37">
        <v>38139</v>
      </c>
      <c r="R255" s="33">
        <v>6.5949999999999998</v>
      </c>
      <c r="S255" s="33">
        <v>6.46</v>
      </c>
      <c r="T255" s="30">
        <v>6.4775</v>
      </c>
      <c r="U255" s="31">
        <v>471200</v>
      </c>
      <c r="V255" s="30">
        <v>60</v>
      </c>
      <c r="W255" s="30">
        <v>24</v>
      </c>
    </row>
    <row r="256" spans="14:23" outlineLevel="2" x14ac:dyDescent="0.2">
      <c r="N256" s="29">
        <v>38156</v>
      </c>
      <c r="O256" s="29">
        <v>38157</v>
      </c>
      <c r="P256" s="29">
        <v>38159</v>
      </c>
      <c r="Q256" s="37">
        <v>38139</v>
      </c>
      <c r="R256" s="30">
        <v>6.52</v>
      </c>
      <c r="S256" s="30">
        <v>6.45</v>
      </c>
      <c r="T256" s="33">
        <v>6.4234</v>
      </c>
      <c r="U256" s="34">
        <v>422600</v>
      </c>
      <c r="V256" s="33">
        <v>54</v>
      </c>
      <c r="W256" s="33">
        <v>25</v>
      </c>
    </row>
    <row r="257" spans="14:23" outlineLevel="2" x14ac:dyDescent="0.2">
      <c r="N257" s="32">
        <v>38159</v>
      </c>
      <c r="O257" s="32">
        <v>38160</v>
      </c>
      <c r="P257" s="32">
        <v>38160</v>
      </c>
      <c r="Q257" s="37">
        <v>38139</v>
      </c>
      <c r="R257" s="33">
        <v>6.46</v>
      </c>
      <c r="S257" s="33">
        <v>6.3449999999999998</v>
      </c>
      <c r="T257" s="30">
        <v>6.2869000000000002</v>
      </c>
      <c r="U257" s="31">
        <v>362000</v>
      </c>
      <c r="V257" s="30">
        <v>54</v>
      </c>
      <c r="W257" s="30">
        <v>29</v>
      </c>
    </row>
    <row r="258" spans="14:23" outlineLevel="2" x14ac:dyDescent="0.2">
      <c r="N258" s="29">
        <v>38160</v>
      </c>
      <c r="O258" s="29">
        <v>38161</v>
      </c>
      <c r="P258" s="29">
        <v>38161</v>
      </c>
      <c r="Q258" s="37">
        <v>38139</v>
      </c>
      <c r="R258" s="30">
        <v>6.34</v>
      </c>
      <c r="S258" s="30">
        <v>6.2549999999999999</v>
      </c>
      <c r="T258" s="33">
        <v>6.2995999999999999</v>
      </c>
      <c r="U258" s="34">
        <v>477600</v>
      </c>
      <c r="V258" s="33">
        <v>61</v>
      </c>
      <c r="W258" s="33">
        <v>30</v>
      </c>
    </row>
    <row r="259" spans="14:23" outlineLevel="2" x14ac:dyDescent="0.2">
      <c r="N259" s="32">
        <v>38161</v>
      </c>
      <c r="O259" s="32">
        <v>38162</v>
      </c>
      <c r="P259" s="32">
        <v>38162</v>
      </c>
      <c r="Q259" s="37">
        <v>38139</v>
      </c>
      <c r="R259" s="33">
        <v>6.37</v>
      </c>
      <c r="S259" s="33">
        <v>6.24</v>
      </c>
      <c r="T259" s="30">
        <v>6.4114000000000004</v>
      </c>
      <c r="U259" s="31">
        <v>487200</v>
      </c>
      <c r="V259" s="30">
        <v>76</v>
      </c>
      <c r="W259" s="30">
        <v>31</v>
      </c>
    </row>
    <row r="260" spans="14:23" outlineLevel="2" x14ac:dyDescent="0.2">
      <c r="N260" s="29">
        <v>38162</v>
      </c>
      <c r="O260" s="29">
        <v>38163</v>
      </c>
      <c r="P260" s="29">
        <v>38163</v>
      </c>
      <c r="Q260" s="37">
        <v>38139</v>
      </c>
      <c r="R260" s="30">
        <v>6.44</v>
      </c>
      <c r="S260" s="30">
        <v>6.3849999999999998</v>
      </c>
      <c r="T260" s="33">
        <v>6.2756999999999996</v>
      </c>
      <c r="U260" s="34">
        <v>416500</v>
      </c>
      <c r="V260" s="33">
        <v>70</v>
      </c>
      <c r="W260" s="33">
        <v>30</v>
      </c>
    </row>
    <row r="261" spans="14:23" outlineLevel="2" x14ac:dyDescent="0.2">
      <c r="N261" s="32">
        <v>38163</v>
      </c>
      <c r="O261" s="32">
        <v>38164</v>
      </c>
      <c r="P261" s="32">
        <v>38166</v>
      </c>
      <c r="Q261" s="37">
        <v>38139</v>
      </c>
      <c r="R261" s="33">
        <v>6.33</v>
      </c>
      <c r="S261" s="33">
        <v>6.125</v>
      </c>
      <c r="T261" s="30">
        <v>6.1345000000000001</v>
      </c>
      <c r="U261" s="31">
        <v>440500</v>
      </c>
      <c r="V261" s="30">
        <v>56</v>
      </c>
      <c r="W261" s="30">
        <v>25</v>
      </c>
    </row>
    <row r="262" spans="14:23" outlineLevel="2" x14ac:dyDescent="0.2">
      <c r="N262" s="29">
        <v>38166</v>
      </c>
      <c r="O262" s="29">
        <v>38167</v>
      </c>
      <c r="P262" s="29">
        <v>38167</v>
      </c>
      <c r="Q262" s="37">
        <v>38139</v>
      </c>
      <c r="R262" s="30">
        <v>6.21</v>
      </c>
      <c r="S262" s="30">
        <v>6.1</v>
      </c>
      <c r="T262" s="33">
        <v>6.0247000000000002</v>
      </c>
      <c r="U262" s="34">
        <v>426700</v>
      </c>
      <c r="V262" s="33">
        <v>63</v>
      </c>
      <c r="W262" s="33">
        <v>27</v>
      </c>
    </row>
    <row r="263" spans="14:23" outlineLevel="2" x14ac:dyDescent="0.2">
      <c r="N263" s="32">
        <v>38167</v>
      </c>
      <c r="O263" s="32">
        <v>38168</v>
      </c>
      <c r="P263" s="32">
        <v>38168</v>
      </c>
      <c r="Q263" s="37">
        <v>38139</v>
      </c>
      <c r="R263" s="33">
        <v>6.07</v>
      </c>
      <c r="S263" s="33">
        <v>5.9924999999999997</v>
      </c>
      <c r="T263" s="33">
        <f>SUBTOTAL(1,T242:T262)</f>
        <v>6.2915809523809534</v>
      </c>
      <c r="U263" s="34"/>
      <c r="V263" s="33"/>
      <c r="W263" s="33"/>
    </row>
    <row r="264" spans="14:23" ht="18.75" outlineLevel="2" x14ac:dyDescent="0.2">
      <c r="N264" s="32"/>
      <c r="O264" s="32"/>
      <c r="P264" s="32"/>
      <c r="Q264" s="38" t="s">
        <v>55</v>
      </c>
      <c r="R264" s="33"/>
      <c r="S264" s="33"/>
      <c r="T264" s="30">
        <v>6.0317999999999996</v>
      </c>
      <c r="U264" s="31">
        <v>770300</v>
      </c>
      <c r="V264" s="30">
        <v>91</v>
      </c>
      <c r="W264" s="30">
        <v>35</v>
      </c>
    </row>
    <row r="265" spans="14:23" outlineLevel="2" x14ac:dyDescent="0.2">
      <c r="N265" s="29">
        <v>38168</v>
      </c>
      <c r="O265" s="29">
        <v>38169</v>
      </c>
      <c r="P265" s="29">
        <v>38169</v>
      </c>
      <c r="Q265" s="37">
        <v>38169</v>
      </c>
      <c r="R265" s="30">
        <v>6.085</v>
      </c>
      <c r="S265" s="30">
        <v>5.91</v>
      </c>
      <c r="T265" s="33">
        <v>5.9507000000000003</v>
      </c>
      <c r="U265" s="34">
        <v>986100</v>
      </c>
      <c r="V265" s="33">
        <v>122</v>
      </c>
      <c r="W265" s="33">
        <v>30</v>
      </c>
    </row>
    <row r="266" spans="14:23" outlineLevel="2" x14ac:dyDescent="0.2">
      <c r="N266" s="32">
        <v>38169</v>
      </c>
      <c r="O266" s="32">
        <v>38170</v>
      </c>
      <c r="P266" s="32">
        <v>38170</v>
      </c>
      <c r="Q266" s="37">
        <v>38169</v>
      </c>
      <c r="R266" s="33">
        <v>6.03</v>
      </c>
      <c r="S266" s="33">
        <v>5.85</v>
      </c>
      <c r="T266" s="30">
        <v>5.8832000000000004</v>
      </c>
      <c r="U266" s="31">
        <v>603900</v>
      </c>
      <c r="V266" s="30">
        <v>79</v>
      </c>
      <c r="W266" s="30">
        <v>28</v>
      </c>
    </row>
    <row r="267" spans="14:23" outlineLevel="2" x14ac:dyDescent="0.2">
      <c r="N267" s="29">
        <v>38170</v>
      </c>
      <c r="O267" s="29">
        <v>38171</v>
      </c>
      <c r="P267" s="29">
        <v>38174</v>
      </c>
      <c r="Q267" s="37">
        <v>38169</v>
      </c>
      <c r="R267" s="30">
        <v>5.9850000000000003</v>
      </c>
      <c r="S267" s="30">
        <v>5.8250000000000002</v>
      </c>
      <c r="T267" s="33">
        <v>6.1618000000000004</v>
      </c>
      <c r="U267" s="34">
        <v>569600</v>
      </c>
      <c r="V267" s="33">
        <v>69</v>
      </c>
      <c r="W267" s="33">
        <v>28</v>
      </c>
    </row>
    <row r="268" spans="14:23" outlineLevel="2" x14ac:dyDescent="0.2">
      <c r="N268" s="32">
        <v>38174</v>
      </c>
      <c r="O268" s="32">
        <v>38175</v>
      </c>
      <c r="P268" s="32">
        <v>38175</v>
      </c>
      <c r="Q268" s="37">
        <v>38169</v>
      </c>
      <c r="R268" s="33">
        <v>6.22</v>
      </c>
      <c r="S268" s="33">
        <v>6.14</v>
      </c>
      <c r="T268" s="30">
        <v>6.2675000000000001</v>
      </c>
      <c r="U268" s="31">
        <v>522800</v>
      </c>
      <c r="V268" s="30">
        <v>60</v>
      </c>
      <c r="W268" s="30">
        <v>28</v>
      </c>
    </row>
    <row r="269" spans="14:23" outlineLevel="2" x14ac:dyDescent="0.2">
      <c r="N269" s="29">
        <v>38175</v>
      </c>
      <c r="O269" s="29">
        <v>38176</v>
      </c>
      <c r="P269" s="29">
        <v>38176</v>
      </c>
      <c r="Q269" s="37">
        <v>38169</v>
      </c>
      <c r="R269" s="30">
        <v>6.3</v>
      </c>
      <c r="S269" s="30">
        <v>6.17</v>
      </c>
      <c r="T269" s="33">
        <v>6.1874000000000002</v>
      </c>
      <c r="U269" s="34">
        <v>407700</v>
      </c>
      <c r="V269" s="33">
        <v>47</v>
      </c>
      <c r="W269" s="33">
        <v>27</v>
      </c>
    </row>
    <row r="270" spans="14:23" outlineLevel="2" x14ac:dyDescent="0.2">
      <c r="N270" s="32">
        <v>38176</v>
      </c>
      <c r="O270" s="32">
        <v>38177</v>
      </c>
      <c r="P270" s="32">
        <v>38177</v>
      </c>
      <c r="Q270" s="37">
        <v>38169</v>
      </c>
      <c r="R270" s="33">
        <v>6.25</v>
      </c>
      <c r="S270" s="33">
        <v>5.99</v>
      </c>
      <c r="T270" s="30">
        <v>5.8910999999999998</v>
      </c>
      <c r="U270" s="31">
        <v>498500</v>
      </c>
      <c r="V270" s="30">
        <v>59</v>
      </c>
      <c r="W270" s="30">
        <v>28</v>
      </c>
    </row>
    <row r="271" spans="14:23" outlineLevel="2" x14ac:dyDescent="0.2">
      <c r="N271" s="29">
        <v>38177</v>
      </c>
      <c r="O271" s="29">
        <v>38178</v>
      </c>
      <c r="P271" s="29">
        <v>38180</v>
      </c>
      <c r="Q271" s="37">
        <v>38169</v>
      </c>
      <c r="R271" s="30">
        <v>6</v>
      </c>
      <c r="S271" s="30">
        <v>5.81</v>
      </c>
      <c r="T271" s="33">
        <v>5.9473000000000003</v>
      </c>
      <c r="U271" s="34">
        <v>721800</v>
      </c>
      <c r="V271" s="33">
        <v>75</v>
      </c>
      <c r="W271" s="33">
        <v>30</v>
      </c>
    </row>
    <row r="272" spans="14:23" outlineLevel="2" x14ac:dyDescent="0.2">
      <c r="N272" s="32">
        <v>38180</v>
      </c>
      <c r="O272" s="32">
        <v>38181</v>
      </c>
      <c r="P272" s="32">
        <v>38181</v>
      </c>
      <c r="Q272" s="37">
        <v>38169</v>
      </c>
      <c r="R272" s="33">
        <v>6.03</v>
      </c>
      <c r="S272" s="33">
        <v>5.8949999999999996</v>
      </c>
      <c r="T272" s="30">
        <v>5.8520000000000003</v>
      </c>
      <c r="U272" s="31">
        <v>704900</v>
      </c>
      <c r="V272" s="30">
        <v>74</v>
      </c>
      <c r="W272" s="30">
        <v>28</v>
      </c>
    </row>
    <row r="273" spans="14:23" outlineLevel="2" x14ac:dyDescent="0.2">
      <c r="N273" s="29">
        <v>38181</v>
      </c>
      <c r="O273" s="29">
        <v>38182</v>
      </c>
      <c r="P273" s="29">
        <v>38182</v>
      </c>
      <c r="Q273" s="37">
        <v>38169</v>
      </c>
      <c r="R273" s="30">
        <v>5.91</v>
      </c>
      <c r="S273" s="30">
        <v>5.78</v>
      </c>
      <c r="T273" s="33">
        <v>5.9092000000000002</v>
      </c>
      <c r="U273" s="34">
        <v>673400</v>
      </c>
      <c r="V273" s="33">
        <v>62</v>
      </c>
      <c r="W273" s="33">
        <v>27</v>
      </c>
    </row>
    <row r="274" spans="14:23" outlineLevel="2" x14ac:dyDescent="0.2">
      <c r="N274" s="32">
        <v>38182</v>
      </c>
      <c r="O274" s="32">
        <v>38183</v>
      </c>
      <c r="P274" s="32">
        <v>38183</v>
      </c>
      <c r="Q274" s="37">
        <v>38169</v>
      </c>
      <c r="R274" s="33">
        <v>5.96</v>
      </c>
      <c r="S274" s="33">
        <v>5.88</v>
      </c>
      <c r="T274" s="30">
        <v>5.9234999999999998</v>
      </c>
      <c r="U274" s="31">
        <v>580900</v>
      </c>
      <c r="V274" s="30">
        <v>57</v>
      </c>
      <c r="W274" s="30">
        <v>25</v>
      </c>
    </row>
    <row r="275" spans="14:23" outlineLevel="1" x14ac:dyDescent="0.2">
      <c r="N275" s="29">
        <v>38183</v>
      </c>
      <c r="O275" s="29">
        <v>38184</v>
      </c>
      <c r="P275" s="29">
        <v>38184</v>
      </c>
      <c r="Q275" s="37">
        <v>38169</v>
      </c>
      <c r="R275" s="30">
        <v>5.9649999999999999</v>
      </c>
      <c r="S275" s="30">
        <v>5.8</v>
      </c>
      <c r="T275" s="33">
        <v>5.7702999999999998</v>
      </c>
      <c r="U275" s="34">
        <v>439500</v>
      </c>
      <c r="V275" s="33">
        <v>54</v>
      </c>
      <c r="W275" s="33">
        <v>27</v>
      </c>
    </row>
    <row r="276" spans="14:23" outlineLevel="2" x14ac:dyDescent="0.2">
      <c r="N276" s="32">
        <v>38184</v>
      </c>
      <c r="O276" s="32">
        <v>38185</v>
      </c>
      <c r="P276" s="32">
        <v>38187</v>
      </c>
      <c r="Q276" s="37">
        <v>38169</v>
      </c>
      <c r="R276" s="33">
        <v>5.83</v>
      </c>
      <c r="S276" s="33">
        <v>5.7</v>
      </c>
      <c r="T276" s="30">
        <v>5.7470999999999997</v>
      </c>
      <c r="U276" s="31">
        <v>513800</v>
      </c>
      <c r="V276" s="30">
        <v>48</v>
      </c>
      <c r="W276" s="30">
        <v>27</v>
      </c>
    </row>
    <row r="277" spans="14:23" outlineLevel="2" x14ac:dyDescent="0.2">
      <c r="N277" s="29">
        <v>38187</v>
      </c>
      <c r="O277" s="29">
        <v>38188</v>
      </c>
      <c r="P277" s="29">
        <v>38188</v>
      </c>
      <c r="Q277" s="37">
        <v>38169</v>
      </c>
      <c r="R277" s="30">
        <v>5.77</v>
      </c>
      <c r="S277" s="30">
        <v>5.7149999999999999</v>
      </c>
      <c r="T277" s="33">
        <v>5.8041</v>
      </c>
      <c r="U277" s="34">
        <v>559100</v>
      </c>
      <c r="V277" s="33">
        <v>56</v>
      </c>
      <c r="W277" s="33">
        <v>25</v>
      </c>
    </row>
    <row r="278" spans="14:23" outlineLevel="2" x14ac:dyDescent="0.2">
      <c r="N278" s="32">
        <v>38188</v>
      </c>
      <c r="O278" s="32">
        <v>38189</v>
      </c>
      <c r="P278" s="32">
        <v>38189</v>
      </c>
      <c r="Q278" s="37">
        <v>38169</v>
      </c>
      <c r="R278" s="33">
        <v>5.9</v>
      </c>
      <c r="S278" s="33">
        <v>5.75</v>
      </c>
      <c r="T278" s="30">
        <v>5.9050000000000002</v>
      </c>
      <c r="U278" s="31">
        <v>537600</v>
      </c>
      <c r="V278" s="30">
        <v>65</v>
      </c>
      <c r="W278" s="30">
        <v>27</v>
      </c>
    </row>
    <row r="279" spans="14:23" outlineLevel="2" x14ac:dyDescent="0.2">
      <c r="N279" s="29">
        <v>38189</v>
      </c>
      <c r="O279" s="29">
        <v>38190</v>
      </c>
      <c r="P279" s="29">
        <v>38190</v>
      </c>
      <c r="Q279" s="37">
        <v>38169</v>
      </c>
      <c r="R279" s="30">
        <v>5.92</v>
      </c>
      <c r="S279" s="30">
        <v>5.87</v>
      </c>
      <c r="T279" s="33">
        <v>5.8455000000000004</v>
      </c>
      <c r="U279" s="34">
        <v>410400</v>
      </c>
      <c r="V279" s="33">
        <v>50</v>
      </c>
      <c r="W279" s="33">
        <v>24</v>
      </c>
    </row>
    <row r="280" spans="14:23" outlineLevel="2" x14ac:dyDescent="0.2">
      <c r="N280" s="32">
        <v>38190</v>
      </c>
      <c r="O280" s="32">
        <v>38191</v>
      </c>
      <c r="P280" s="32">
        <v>38191</v>
      </c>
      <c r="Q280" s="37">
        <v>38169</v>
      </c>
      <c r="R280" s="33">
        <v>6.07</v>
      </c>
      <c r="S280" s="33">
        <v>5.8174999999999999</v>
      </c>
      <c r="T280" s="30">
        <v>5.9840999999999998</v>
      </c>
      <c r="U280" s="31">
        <v>837700</v>
      </c>
      <c r="V280" s="30">
        <v>81</v>
      </c>
      <c r="W280" s="30">
        <v>27</v>
      </c>
    </row>
    <row r="281" spans="14:23" outlineLevel="2" x14ac:dyDescent="0.2">
      <c r="N281" s="29">
        <v>38191</v>
      </c>
      <c r="O281" s="29">
        <v>38192</v>
      </c>
      <c r="P281" s="29">
        <v>38194</v>
      </c>
      <c r="Q281" s="37">
        <v>38169</v>
      </c>
      <c r="R281" s="30">
        <v>6.03</v>
      </c>
      <c r="S281" s="30">
        <v>5.93</v>
      </c>
      <c r="T281" s="33">
        <v>5.9431000000000003</v>
      </c>
      <c r="U281" s="34">
        <v>669900</v>
      </c>
      <c r="V281" s="33">
        <v>62</v>
      </c>
      <c r="W281" s="33">
        <v>26</v>
      </c>
    </row>
    <row r="282" spans="14:23" outlineLevel="2" x14ac:dyDescent="0.2">
      <c r="N282" s="32">
        <v>38194</v>
      </c>
      <c r="O282" s="32">
        <v>38195</v>
      </c>
      <c r="P282" s="32">
        <v>38195</v>
      </c>
      <c r="Q282" s="37">
        <v>38169</v>
      </c>
      <c r="R282" s="33">
        <v>5.98</v>
      </c>
      <c r="S282" s="33">
        <v>5.8</v>
      </c>
      <c r="T282" s="30">
        <v>5.8726000000000003</v>
      </c>
      <c r="U282" s="31">
        <v>444100</v>
      </c>
      <c r="V282" s="30">
        <v>46</v>
      </c>
      <c r="W282" s="30">
        <v>23</v>
      </c>
    </row>
    <row r="283" spans="14:23" outlineLevel="2" x14ac:dyDescent="0.2">
      <c r="N283" s="29">
        <v>38195</v>
      </c>
      <c r="O283" s="29">
        <v>38196</v>
      </c>
      <c r="P283" s="29">
        <v>38196</v>
      </c>
      <c r="Q283" s="37">
        <v>38169</v>
      </c>
      <c r="R283" s="30">
        <v>5.92</v>
      </c>
      <c r="S283" s="30">
        <v>5.7750000000000004</v>
      </c>
      <c r="T283" s="33">
        <v>5.7735000000000003</v>
      </c>
      <c r="U283" s="34">
        <v>382700</v>
      </c>
      <c r="V283" s="33">
        <v>56</v>
      </c>
      <c r="W283" s="33">
        <v>22</v>
      </c>
    </row>
    <row r="284" spans="14:23" outlineLevel="2" x14ac:dyDescent="0.2">
      <c r="N284" s="32">
        <v>38196</v>
      </c>
      <c r="O284" s="32">
        <v>38197</v>
      </c>
      <c r="P284" s="32">
        <v>38197</v>
      </c>
      <c r="Q284" s="37">
        <v>38169</v>
      </c>
      <c r="R284" s="33">
        <v>5.82</v>
      </c>
      <c r="S284" s="33">
        <v>5.74</v>
      </c>
      <c r="T284" s="30">
        <v>5.9307999999999996</v>
      </c>
      <c r="U284" s="31">
        <v>681300</v>
      </c>
      <c r="V284" s="30">
        <v>79</v>
      </c>
      <c r="W284" s="30">
        <v>26</v>
      </c>
    </row>
    <row r="285" spans="14:23" outlineLevel="2" x14ac:dyDescent="0.2">
      <c r="N285" s="29">
        <v>38197</v>
      </c>
      <c r="O285" s="29">
        <v>38198</v>
      </c>
      <c r="P285" s="29">
        <v>38199</v>
      </c>
      <c r="Q285" s="37">
        <v>38169</v>
      </c>
      <c r="R285" s="30">
        <v>6</v>
      </c>
      <c r="S285" s="30">
        <v>5.79</v>
      </c>
      <c r="T285" s="30">
        <f>SUBTOTAL(1,T264:T284)</f>
        <v>5.9324571428571442</v>
      </c>
      <c r="U285" s="31"/>
      <c r="V285" s="30"/>
      <c r="W285" s="30"/>
    </row>
    <row r="286" spans="14:23" ht="18.75" outlineLevel="2" x14ac:dyDescent="0.2">
      <c r="N286" s="29"/>
      <c r="O286" s="29"/>
      <c r="P286" s="29"/>
      <c r="Q286" s="38" t="s">
        <v>56</v>
      </c>
      <c r="R286" s="30"/>
      <c r="S286" s="30"/>
      <c r="T286" s="33">
        <v>6.0267999999999997</v>
      </c>
      <c r="U286" s="34">
        <v>635000</v>
      </c>
      <c r="V286" s="33">
        <v>76</v>
      </c>
      <c r="W286" s="33">
        <v>33</v>
      </c>
    </row>
    <row r="287" spans="14:23" outlineLevel="2" x14ac:dyDescent="0.2">
      <c r="N287" s="32">
        <v>38198</v>
      </c>
      <c r="O287" s="32">
        <v>38200</v>
      </c>
      <c r="P287" s="32">
        <v>38201</v>
      </c>
      <c r="Q287" s="37">
        <v>38200</v>
      </c>
      <c r="R287" s="33">
        <v>6.13</v>
      </c>
      <c r="S287" s="33">
        <v>5.9</v>
      </c>
      <c r="T287" s="30">
        <v>5.8571999999999997</v>
      </c>
      <c r="U287" s="31">
        <v>701600</v>
      </c>
      <c r="V287" s="30">
        <v>94</v>
      </c>
      <c r="W287" s="30">
        <v>33</v>
      </c>
    </row>
    <row r="288" spans="14:23" outlineLevel="2" x14ac:dyDescent="0.2">
      <c r="N288" s="29">
        <v>38201</v>
      </c>
      <c r="O288" s="29">
        <v>38202</v>
      </c>
      <c r="P288" s="29">
        <v>38202</v>
      </c>
      <c r="Q288" s="37">
        <v>38200</v>
      </c>
      <c r="R288" s="30">
        <v>5.9349999999999996</v>
      </c>
      <c r="S288" s="30">
        <v>5.8</v>
      </c>
      <c r="T288" s="33">
        <v>5.7683999999999997</v>
      </c>
      <c r="U288" s="34">
        <v>579500</v>
      </c>
      <c r="V288" s="33">
        <v>75</v>
      </c>
      <c r="W288" s="33">
        <v>32</v>
      </c>
    </row>
    <row r="289" spans="14:23" outlineLevel="2" x14ac:dyDescent="0.2">
      <c r="N289" s="32">
        <v>38202</v>
      </c>
      <c r="O289" s="32">
        <v>38203</v>
      </c>
      <c r="P289" s="32">
        <v>38203</v>
      </c>
      <c r="Q289" s="37">
        <v>38200</v>
      </c>
      <c r="R289" s="33">
        <v>5.85</v>
      </c>
      <c r="S289" s="33">
        <v>5.69</v>
      </c>
      <c r="T289" s="30">
        <v>5.7042999999999999</v>
      </c>
      <c r="U289" s="31">
        <v>678900</v>
      </c>
      <c r="V289" s="30">
        <v>74</v>
      </c>
      <c r="W289" s="30">
        <v>31</v>
      </c>
    </row>
    <row r="290" spans="14:23" outlineLevel="2" x14ac:dyDescent="0.2">
      <c r="N290" s="29">
        <v>38203</v>
      </c>
      <c r="O290" s="29">
        <v>38204</v>
      </c>
      <c r="P290" s="29">
        <v>38204</v>
      </c>
      <c r="Q290" s="37">
        <v>38200</v>
      </c>
      <c r="R290" s="30">
        <v>5.74</v>
      </c>
      <c r="S290" s="30">
        <v>5.66</v>
      </c>
      <c r="T290" s="33">
        <v>5.5435999999999996</v>
      </c>
      <c r="U290" s="34">
        <v>592900</v>
      </c>
      <c r="V290" s="33">
        <v>80</v>
      </c>
      <c r="W290" s="33">
        <v>30</v>
      </c>
    </row>
    <row r="291" spans="14:23" outlineLevel="2" x14ac:dyDescent="0.2">
      <c r="N291" s="32">
        <v>38204</v>
      </c>
      <c r="O291" s="32">
        <v>38205</v>
      </c>
      <c r="P291" s="32">
        <v>38205</v>
      </c>
      <c r="Q291" s="37">
        <v>38200</v>
      </c>
      <c r="R291" s="33">
        <v>5.58</v>
      </c>
      <c r="S291" s="33">
        <v>5.5</v>
      </c>
      <c r="T291" s="30">
        <v>5.4151999999999996</v>
      </c>
      <c r="U291" s="31">
        <v>473400</v>
      </c>
      <c r="V291" s="30">
        <v>57</v>
      </c>
      <c r="W291" s="30">
        <v>30</v>
      </c>
    </row>
    <row r="292" spans="14:23" outlineLevel="2" x14ac:dyDescent="0.2">
      <c r="N292" s="29">
        <v>38205</v>
      </c>
      <c r="O292" s="29">
        <v>38206</v>
      </c>
      <c r="P292" s="29">
        <v>38208</v>
      </c>
      <c r="Q292" s="37">
        <v>38200</v>
      </c>
      <c r="R292" s="30">
        <v>5.49</v>
      </c>
      <c r="S292" s="30">
        <v>5.35</v>
      </c>
      <c r="T292" s="33">
        <v>5.5816999999999997</v>
      </c>
      <c r="U292" s="34">
        <v>542200</v>
      </c>
      <c r="V292" s="33">
        <v>66</v>
      </c>
      <c r="W292" s="33">
        <v>32</v>
      </c>
    </row>
    <row r="293" spans="14:23" outlineLevel="2" x14ac:dyDescent="0.2">
      <c r="N293" s="32">
        <v>38208</v>
      </c>
      <c r="O293" s="32">
        <v>38209</v>
      </c>
      <c r="P293" s="32">
        <v>38209</v>
      </c>
      <c r="Q293" s="37">
        <v>38200</v>
      </c>
      <c r="R293" s="33">
        <v>5.6425000000000001</v>
      </c>
      <c r="S293" s="33">
        <v>5.5374999999999996</v>
      </c>
      <c r="T293" s="30">
        <v>5.7793000000000001</v>
      </c>
      <c r="U293" s="31">
        <v>430200</v>
      </c>
      <c r="V293" s="30">
        <v>57</v>
      </c>
      <c r="W293" s="30">
        <v>29</v>
      </c>
    </row>
    <row r="294" spans="14:23" outlineLevel="2" x14ac:dyDescent="0.2">
      <c r="N294" s="29">
        <v>38209</v>
      </c>
      <c r="O294" s="29">
        <v>38210</v>
      </c>
      <c r="P294" s="29">
        <v>38210</v>
      </c>
      <c r="Q294" s="37">
        <v>38200</v>
      </c>
      <c r="R294" s="30">
        <v>5.87</v>
      </c>
      <c r="S294" s="30">
        <v>5.7249999999999996</v>
      </c>
      <c r="T294" s="33">
        <v>5.6391999999999998</v>
      </c>
      <c r="U294" s="34">
        <v>588700</v>
      </c>
      <c r="V294" s="33">
        <v>66</v>
      </c>
      <c r="W294" s="33">
        <v>29</v>
      </c>
    </row>
    <row r="295" spans="14:23" outlineLevel="2" x14ac:dyDescent="0.2">
      <c r="N295" s="32">
        <v>38210</v>
      </c>
      <c r="O295" s="32">
        <v>38211</v>
      </c>
      <c r="P295" s="32">
        <v>38211</v>
      </c>
      <c r="Q295" s="37">
        <v>38200</v>
      </c>
      <c r="R295" s="33">
        <v>5.6825000000000001</v>
      </c>
      <c r="S295" s="33">
        <v>5.51</v>
      </c>
      <c r="T295" s="30">
        <v>5.4573</v>
      </c>
      <c r="U295" s="31">
        <v>588600</v>
      </c>
      <c r="V295" s="30">
        <v>72</v>
      </c>
      <c r="W295" s="30">
        <v>30</v>
      </c>
    </row>
    <row r="296" spans="14:23" outlineLevel="2" x14ac:dyDescent="0.2">
      <c r="N296" s="29">
        <v>38211</v>
      </c>
      <c r="O296" s="29">
        <v>38212</v>
      </c>
      <c r="P296" s="29">
        <v>38212</v>
      </c>
      <c r="Q296" s="37">
        <v>38200</v>
      </c>
      <c r="R296" s="30">
        <v>5.54</v>
      </c>
      <c r="S296" s="30">
        <v>5.36</v>
      </c>
      <c r="T296" s="33">
        <v>5.2713999999999999</v>
      </c>
      <c r="U296" s="34">
        <v>517900</v>
      </c>
      <c r="V296" s="33">
        <v>62</v>
      </c>
      <c r="W296" s="33">
        <v>33</v>
      </c>
    </row>
    <row r="297" spans="14:23" outlineLevel="1" x14ac:dyDescent="0.2">
      <c r="N297" s="32">
        <v>38212</v>
      </c>
      <c r="O297" s="32">
        <v>38213</v>
      </c>
      <c r="P297" s="32">
        <v>38215</v>
      </c>
      <c r="Q297" s="37">
        <v>38200</v>
      </c>
      <c r="R297" s="33">
        <v>5.36</v>
      </c>
      <c r="S297" s="33">
        <v>5.23</v>
      </c>
      <c r="T297" s="30">
        <v>5.3426999999999998</v>
      </c>
      <c r="U297" s="31">
        <v>555900</v>
      </c>
      <c r="V297" s="30">
        <v>67</v>
      </c>
      <c r="W297" s="30">
        <v>32</v>
      </c>
    </row>
    <row r="298" spans="14:23" outlineLevel="2" x14ac:dyDescent="0.2">
      <c r="N298" s="29">
        <v>38215</v>
      </c>
      <c r="O298" s="29">
        <v>38216</v>
      </c>
      <c r="P298" s="29">
        <v>38216</v>
      </c>
      <c r="Q298" s="37">
        <v>38200</v>
      </c>
      <c r="R298" s="30">
        <v>5.42</v>
      </c>
      <c r="S298" s="30">
        <v>5.2549999999999999</v>
      </c>
      <c r="T298" s="33">
        <v>5.2672999999999996</v>
      </c>
      <c r="U298" s="34">
        <v>391000</v>
      </c>
      <c r="V298" s="33">
        <v>54</v>
      </c>
      <c r="W298" s="33">
        <v>33</v>
      </c>
    </row>
    <row r="299" spans="14:23" outlineLevel="2" x14ac:dyDescent="0.2">
      <c r="N299" s="32">
        <v>38216</v>
      </c>
      <c r="O299" s="32">
        <v>38217</v>
      </c>
      <c r="P299" s="32">
        <v>38217</v>
      </c>
      <c r="Q299" s="37">
        <v>38200</v>
      </c>
      <c r="R299" s="33">
        <v>5.34</v>
      </c>
      <c r="S299" s="33">
        <v>5.23</v>
      </c>
      <c r="T299" s="30">
        <v>5.3589000000000002</v>
      </c>
      <c r="U299" s="31">
        <v>277800</v>
      </c>
      <c r="V299" s="30">
        <v>42</v>
      </c>
      <c r="W299" s="30">
        <v>24</v>
      </c>
    </row>
    <row r="300" spans="14:23" outlineLevel="2" x14ac:dyDescent="0.2">
      <c r="N300" s="29">
        <v>38217</v>
      </c>
      <c r="O300" s="29">
        <v>38218</v>
      </c>
      <c r="P300" s="29">
        <v>38218</v>
      </c>
      <c r="Q300" s="37">
        <v>38200</v>
      </c>
      <c r="R300" s="30">
        <v>5.4050000000000002</v>
      </c>
      <c r="S300" s="30">
        <v>5.3250000000000002</v>
      </c>
      <c r="T300" s="33">
        <v>5.3372999999999999</v>
      </c>
      <c r="U300" s="34">
        <v>398400</v>
      </c>
      <c r="V300" s="33">
        <v>51</v>
      </c>
      <c r="W300" s="33">
        <v>21</v>
      </c>
    </row>
    <row r="301" spans="14:23" outlineLevel="2" x14ac:dyDescent="0.2">
      <c r="N301" s="32">
        <v>38218</v>
      </c>
      <c r="O301" s="32">
        <v>38219</v>
      </c>
      <c r="P301" s="32">
        <v>38219</v>
      </c>
      <c r="Q301" s="37">
        <v>38200</v>
      </c>
      <c r="R301" s="33">
        <v>5.3949999999999996</v>
      </c>
      <c r="S301" s="33">
        <v>5.24</v>
      </c>
      <c r="T301" s="30">
        <v>5.3917000000000002</v>
      </c>
      <c r="U301" s="31">
        <v>392100</v>
      </c>
      <c r="V301" s="30">
        <v>52</v>
      </c>
      <c r="W301" s="30">
        <v>26</v>
      </c>
    </row>
    <row r="302" spans="14:23" outlineLevel="2" x14ac:dyDescent="0.2">
      <c r="N302" s="29">
        <v>38219</v>
      </c>
      <c r="O302" s="29">
        <v>38220</v>
      </c>
      <c r="P302" s="29">
        <v>38222</v>
      </c>
      <c r="Q302" s="37">
        <v>38200</v>
      </c>
      <c r="R302" s="30">
        <v>5.44</v>
      </c>
      <c r="S302" s="30">
        <v>5.35</v>
      </c>
      <c r="T302" s="33">
        <v>5.3395999999999999</v>
      </c>
      <c r="U302" s="34">
        <v>342900</v>
      </c>
      <c r="V302" s="33">
        <v>47</v>
      </c>
      <c r="W302" s="33">
        <v>24</v>
      </c>
    </row>
    <row r="303" spans="14:23" outlineLevel="2" x14ac:dyDescent="0.2">
      <c r="N303" s="32">
        <v>38222</v>
      </c>
      <c r="O303" s="32">
        <v>38223</v>
      </c>
      <c r="P303" s="32">
        <v>38223</v>
      </c>
      <c r="Q303" s="37">
        <v>38200</v>
      </c>
      <c r="R303" s="33">
        <v>5.37</v>
      </c>
      <c r="S303" s="33">
        <v>5.2649999999999997</v>
      </c>
      <c r="T303" s="30">
        <v>5.2286000000000001</v>
      </c>
      <c r="U303" s="31">
        <v>396700</v>
      </c>
      <c r="V303" s="30">
        <v>56</v>
      </c>
      <c r="W303" s="30">
        <v>28</v>
      </c>
    </row>
    <row r="304" spans="14:23" outlineLevel="2" x14ac:dyDescent="0.2">
      <c r="N304" s="29">
        <v>38223</v>
      </c>
      <c r="O304" s="29">
        <v>38224</v>
      </c>
      <c r="P304" s="29">
        <v>38224</v>
      </c>
      <c r="Q304" s="37">
        <v>38200</v>
      </c>
      <c r="R304" s="30">
        <v>5.35</v>
      </c>
      <c r="S304" s="30">
        <v>5.19</v>
      </c>
      <c r="T304" s="33">
        <v>5.3154000000000003</v>
      </c>
      <c r="U304" s="34">
        <v>340800</v>
      </c>
      <c r="V304" s="33">
        <v>46</v>
      </c>
      <c r="W304" s="33">
        <v>24</v>
      </c>
    </row>
    <row r="305" spans="14:23" outlineLevel="2" x14ac:dyDescent="0.2">
      <c r="N305" s="32">
        <v>38224</v>
      </c>
      <c r="O305" s="32">
        <v>38225</v>
      </c>
      <c r="P305" s="32">
        <v>38225</v>
      </c>
      <c r="Q305" s="37">
        <v>38200</v>
      </c>
      <c r="R305" s="33">
        <v>5.36</v>
      </c>
      <c r="S305" s="33">
        <v>5.2750000000000004</v>
      </c>
      <c r="T305" s="30">
        <v>5.1940999999999997</v>
      </c>
      <c r="U305" s="31">
        <v>204000</v>
      </c>
      <c r="V305" s="30">
        <v>26</v>
      </c>
      <c r="W305" s="30">
        <v>21</v>
      </c>
    </row>
    <row r="306" spans="14:23" outlineLevel="2" x14ac:dyDescent="0.2">
      <c r="N306" s="29">
        <v>38225</v>
      </c>
      <c r="O306" s="29">
        <v>38226</v>
      </c>
      <c r="P306" s="29">
        <v>38226</v>
      </c>
      <c r="Q306" s="37">
        <v>38200</v>
      </c>
      <c r="R306" s="30">
        <v>5.2149999999999999</v>
      </c>
      <c r="S306" s="30">
        <v>5.15</v>
      </c>
      <c r="T306" s="33">
        <v>5.0457999999999998</v>
      </c>
      <c r="U306" s="34">
        <v>425900</v>
      </c>
      <c r="V306" s="33">
        <v>54</v>
      </c>
      <c r="W306" s="33">
        <v>26</v>
      </c>
    </row>
    <row r="307" spans="14:23" outlineLevel="2" x14ac:dyDescent="0.2">
      <c r="N307" s="32">
        <v>38226</v>
      </c>
      <c r="O307" s="32">
        <v>38227</v>
      </c>
      <c r="P307" s="32">
        <v>38229</v>
      </c>
      <c r="Q307" s="37">
        <v>38200</v>
      </c>
      <c r="R307" s="33">
        <v>5.1050000000000004</v>
      </c>
      <c r="S307" s="33">
        <v>4.9800000000000004</v>
      </c>
      <c r="T307" s="30">
        <v>5.0464000000000002</v>
      </c>
      <c r="U307" s="31">
        <v>451800</v>
      </c>
      <c r="V307" s="30">
        <v>58</v>
      </c>
      <c r="W307" s="30">
        <v>30</v>
      </c>
    </row>
    <row r="308" spans="14:23" outlineLevel="2" x14ac:dyDescent="0.2">
      <c r="N308" s="29">
        <v>38229</v>
      </c>
      <c r="O308" s="29">
        <v>38230</v>
      </c>
      <c r="P308" s="29">
        <v>38230</v>
      </c>
      <c r="Q308" s="37">
        <v>38200</v>
      </c>
      <c r="R308" s="30">
        <v>5.1050000000000004</v>
      </c>
      <c r="S308" s="30">
        <v>4.9749999999999996</v>
      </c>
      <c r="T308" s="30">
        <f>SUBTOTAL(1,T286:T307)</f>
        <v>5.4505545454545459</v>
      </c>
      <c r="U308" s="31"/>
      <c r="V308" s="30"/>
      <c r="W308" s="30"/>
    </row>
    <row r="309" spans="14:23" ht="18.75" outlineLevel="2" x14ac:dyDescent="0.2">
      <c r="N309" s="29"/>
      <c r="O309" s="29"/>
      <c r="P309" s="29"/>
      <c r="Q309" s="38" t="s">
        <v>57</v>
      </c>
      <c r="R309" s="30"/>
      <c r="S309" s="30"/>
      <c r="T309" s="33">
        <v>5.0385</v>
      </c>
      <c r="U309" s="34">
        <v>496600</v>
      </c>
      <c r="V309" s="33">
        <v>65</v>
      </c>
      <c r="W309" s="33">
        <v>29</v>
      </c>
    </row>
    <row r="310" spans="14:23" outlineLevel="2" x14ac:dyDescent="0.2">
      <c r="N310" s="32">
        <v>38230</v>
      </c>
      <c r="O310" s="32">
        <v>38231</v>
      </c>
      <c r="P310" s="32">
        <v>38231</v>
      </c>
      <c r="Q310" s="37">
        <v>38231</v>
      </c>
      <c r="R310" s="33">
        <v>5.09</v>
      </c>
      <c r="S310" s="33">
        <v>4.9649999999999999</v>
      </c>
      <c r="T310" s="30">
        <v>5.0240999999999998</v>
      </c>
      <c r="U310" s="31">
        <v>419600</v>
      </c>
      <c r="V310" s="30">
        <v>52</v>
      </c>
      <c r="W310" s="30">
        <v>26</v>
      </c>
    </row>
    <row r="311" spans="14:23" outlineLevel="2" x14ac:dyDescent="0.2">
      <c r="N311" s="29">
        <v>38231</v>
      </c>
      <c r="O311" s="29">
        <v>38232</v>
      </c>
      <c r="P311" s="29">
        <v>38232</v>
      </c>
      <c r="Q311" s="37">
        <v>38231</v>
      </c>
      <c r="R311" s="30">
        <v>5.0750000000000002</v>
      </c>
      <c r="S311" s="30">
        <v>4.9450000000000003</v>
      </c>
      <c r="T311" s="33">
        <v>4.7455999999999996</v>
      </c>
      <c r="U311" s="34">
        <v>480600</v>
      </c>
      <c r="V311" s="33">
        <v>55</v>
      </c>
      <c r="W311" s="33">
        <v>25</v>
      </c>
    </row>
    <row r="312" spans="14:23" outlineLevel="2" x14ac:dyDescent="0.2">
      <c r="N312" s="32">
        <v>38232</v>
      </c>
      <c r="O312" s="32">
        <v>38233</v>
      </c>
      <c r="P312" s="32">
        <v>38233</v>
      </c>
      <c r="Q312" s="37">
        <v>38231</v>
      </c>
      <c r="R312" s="33">
        <v>4.8825000000000003</v>
      </c>
      <c r="S312" s="33">
        <v>4.4850000000000003</v>
      </c>
      <c r="T312" s="30">
        <v>4.3269000000000002</v>
      </c>
      <c r="U312" s="31">
        <v>594100</v>
      </c>
      <c r="V312" s="30">
        <v>85</v>
      </c>
      <c r="W312" s="30">
        <v>28</v>
      </c>
    </row>
    <row r="313" spans="14:23" outlineLevel="2" x14ac:dyDescent="0.2">
      <c r="N313" s="29">
        <v>38233</v>
      </c>
      <c r="O313" s="29">
        <v>38234</v>
      </c>
      <c r="P313" s="29">
        <v>38237</v>
      </c>
      <c r="Q313" s="37">
        <v>38231</v>
      </c>
      <c r="R313" s="30">
        <v>4.55</v>
      </c>
      <c r="S313" s="30">
        <v>4.22</v>
      </c>
      <c r="T313" s="33">
        <v>4.4145000000000003</v>
      </c>
      <c r="U313" s="34">
        <v>438100</v>
      </c>
      <c r="V313" s="33">
        <v>58</v>
      </c>
      <c r="W313" s="33">
        <v>26</v>
      </c>
    </row>
    <row r="314" spans="14:23" outlineLevel="2" x14ac:dyDescent="0.2">
      <c r="N314" s="32">
        <v>38237</v>
      </c>
      <c r="O314" s="32">
        <v>38238</v>
      </c>
      <c r="P314" s="32">
        <v>38238</v>
      </c>
      <c r="Q314" s="37">
        <v>38231</v>
      </c>
      <c r="R314" s="33">
        <v>4.49</v>
      </c>
      <c r="S314" s="33">
        <v>4.3600000000000003</v>
      </c>
      <c r="T314" s="30">
        <v>4.6942000000000004</v>
      </c>
      <c r="U314" s="31">
        <v>652500</v>
      </c>
      <c r="V314" s="30">
        <v>78</v>
      </c>
      <c r="W314" s="30">
        <v>27</v>
      </c>
    </row>
    <row r="315" spans="14:23" outlineLevel="2" x14ac:dyDescent="0.2">
      <c r="N315" s="29">
        <v>38238</v>
      </c>
      <c r="O315" s="29">
        <v>38239</v>
      </c>
      <c r="P315" s="29">
        <v>38239</v>
      </c>
      <c r="Q315" s="37">
        <v>38231</v>
      </c>
      <c r="R315" s="30">
        <v>4.75</v>
      </c>
      <c r="S315" s="30">
        <v>4.59</v>
      </c>
      <c r="T315" s="33">
        <v>4.5688000000000004</v>
      </c>
      <c r="U315" s="34">
        <v>693200</v>
      </c>
      <c r="V315" s="33">
        <v>77</v>
      </c>
      <c r="W315" s="33">
        <v>27</v>
      </c>
    </row>
    <row r="316" spans="14:23" outlineLevel="2" x14ac:dyDescent="0.2">
      <c r="N316" s="32">
        <v>38239</v>
      </c>
      <c r="O316" s="32">
        <v>38240</v>
      </c>
      <c r="P316" s="32">
        <v>38240</v>
      </c>
      <c r="Q316" s="37">
        <v>38231</v>
      </c>
      <c r="R316" s="33">
        <v>4.625</v>
      </c>
      <c r="S316" s="33">
        <v>4.5</v>
      </c>
      <c r="T316" s="30">
        <v>4.5807000000000002</v>
      </c>
      <c r="U316" s="31">
        <v>632100</v>
      </c>
      <c r="V316" s="30">
        <v>74</v>
      </c>
      <c r="W316" s="30">
        <v>26</v>
      </c>
    </row>
    <row r="317" spans="14:23" outlineLevel="2" x14ac:dyDescent="0.2">
      <c r="N317" s="29">
        <v>38240</v>
      </c>
      <c r="O317" s="29">
        <v>38241</v>
      </c>
      <c r="P317" s="29">
        <v>38243</v>
      </c>
      <c r="Q317" s="37">
        <v>38231</v>
      </c>
      <c r="R317" s="30">
        <v>4.6100000000000003</v>
      </c>
      <c r="S317" s="30">
        <v>4.4800000000000004</v>
      </c>
      <c r="T317" s="33">
        <v>5.1228999999999996</v>
      </c>
      <c r="U317" s="34">
        <v>752600</v>
      </c>
      <c r="V317" s="33">
        <v>90</v>
      </c>
      <c r="W317" s="33">
        <v>29</v>
      </c>
    </row>
    <row r="318" spans="14:23" outlineLevel="2" x14ac:dyDescent="0.2">
      <c r="N318" s="32">
        <v>38243</v>
      </c>
      <c r="O318" s="32">
        <v>38244</v>
      </c>
      <c r="P318" s="32">
        <v>38244</v>
      </c>
      <c r="Q318" s="37">
        <v>38231</v>
      </c>
      <c r="R318" s="33">
        <v>5.35</v>
      </c>
      <c r="S318" s="33">
        <v>4.91</v>
      </c>
      <c r="T318" s="30">
        <v>5.1473000000000004</v>
      </c>
      <c r="U318" s="31">
        <v>469500</v>
      </c>
      <c r="V318" s="30">
        <v>62</v>
      </c>
      <c r="W318" s="30">
        <v>29</v>
      </c>
    </row>
    <row r="319" spans="14:23" outlineLevel="1" x14ac:dyDescent="0.2">
      <c r="N319" s="29">
        <v>38244</v>
      </c>
      <c r="O319" s="29">
        <v>38245</v>
      </c>
      <c r="P319" s="29">
        <v>38245</v>
      </c>
      <c r="Q319" s="37">
        <v>38231</v>
      </c>
      <c r="R319" s="30">
        <v>5.3</v>
      </c>
      <c r="S319" s="30">
        <v>5.1150000000000002</v>
      </c>
      <c r="T319" s="33">
        <v>5.1654999999999998</v>
      </c>
      <c r="U319" s="34">
        <v>390800</v>
      </c>
      <c r="V319" s="33">
        <v>46</v>
      </c>
      <c r="W319" s="33">
        <v>23</v>
      </c>
    </row>
    <row r="320" spans="14:23" outlineLevel="2" x14ac:dyDescent="0.2">
      <c r="N320" s="32">
        <v>38245</v>
      </c>
      <c r="O320" s="32">
        <v>38246</v>
      </c>
      <c r="P320" s="32">
        <v>38246</v>
      </c>
      <c r="Q320" s="37">
        <v>38231</v>
      </c>
      <c r="R320" s="33">
        <v>5.22</v>
      </c>
      <c r="S320" s="33">
        <v>5.07</v>
      </c>
      <c r="T320" s="30">
        <v>4.8167</v>
      </c>
      <c r="U320" s="31">
        <v>498300</v>
      </c>
      <c r="V320" s="30">
        <v>64</v>
      </c>
      <c r="W320" s="30">
        <v>29</v>
      </c>
    </row>
    <row r="321" spans="14:23" outlineLevel="2" x14ac:dyDescent="0.2">
      <c r="N321" s="29">
        <v>38246</v>
      </c>
      <c r="O321" s="29">
        <v>38247</v>
      </c>
      <c r="P321" s="29">
        <v>38247</v>
      </c>
      <c r="Q321" s="37">
        <v>38231</v>
      </c>
      <c r="R321" s="30">
        <v>4.95</v>
      </c>
      <c r="S321" s="30">
        <v>4.72</v>
      </c>
      <c r="T321" s="33">
        <v>4.9547999999999996</v>
      </c>
      <c r="U321" s="34">
        <v>576100</v>
      </c>
      <c r="V321" s="33">
        <v>65</v>
      </c>
      <c r="W321" s="33">
        <v>32</v>
      </c>
    </row>
    <row r="322" spans="14:23" outlineLevel="2" x14ac:dyDescent="0.2">
      <c r="N322" s="32">
        <v>38247</v>
      </c>
      <c r="O322" s="32">
        <v>38248</v>
      </c>
      <c r="P322" s="32">
        <v>38250</v>
      </c>
      <c r="Q322" s="37">
        <v>38231</v>
      </c>
      <c r="R322" s="33">
        <v>5.0250000000000004</v>
      </c>
      <c r="S322" s="33">
        <v>4.9000000000000004</v>
      </c>
      <c r="T322" s="30">
        <v>5.2154999999999996</v>
      </c>
      <c r="U322" s="31">
        <v>405300</v>
      </c>
      <c r="V322" s="30">
        <v>60</v>
      </c>
      <c r="W322" s="30">
        <v>29</v>
      </c>
    </row>
    <row r="323" spans="14:23" outlineLevel="2" x14ac:dyDescent="0.2">
      <c r="N323" s="29">
        <v>38250</v>
      </c>
      <c r="O323" s="29">
        <v>38251</v>
      </c>
      <c r="P323" s="29">
        <v>38251</v>
      </c>
      <c r="Q323" s="37">
        <v>38231</v>
      </c>
      <c r="R323" s="30">
        <v>5.34</v>
      </c>
      <c r="S323" s="30">
        <v>5.13</v>
      </c>
      <c r="T323" s="33">
        <v>5.4294000000000002</v>
      </c>
      <c r="U323" s="34">
        <v>435200</v>
      </c>
      <c r="V323" s="33">
        <v>56</v>
      </c>
      <c r="W323" s="33">
        <v>27</v>
      </c>
    </row>
    <row r="324" spans="14:23" outlineLevel="2" x14ac:dyDescent="0.2">
      <c r="N324" s="32">
        <v>38251</v>
      </c>
      <c r="O324" s="32">
        <v>38252</v>
      </c>
      <c r="P324" s="32">
        <v>38252</v>
      </c>
      <c r="Q324" s="37">
        <v>38231</v>
      </c>
      <c r="R324" s="33">
        <v>5.4974999999999996</v>
      </c>
      <c r="S324" s="33">
        <v>5.37</v>
      </c>
      <c r="T324" s="30">
        <v>5.5848000000000004</v>
      </c>
      <c r="U324" s="31">
        <v>550100</v>
      </c>
      <c r="V324" s="30">
        <v>68</v>
      </c>
      <c r="W324" s="30">
        <v>33</v>
      </c>
    </row>
    <row r="325" spans="14:23" outlineLevel="2" x14ac:dyDescent="0.2">
      <c r="N325" s="29">
        <v>38252</v>
      </c>
      <c r="O325" s="29">
        <v>38253</v>
      </c>
      <c r="P325" s="29">
        <v>38253</v>
      </c>
      <c r="Q325" s="37">
        <v>38231</v>
      </c>
      <c r="R325" s="30">
        <v>5.65</v>
      </c>
      <c r="S325" s="30">
        <v>5.54</v>
      </c>
      <c r="T325" s="33">
        <v>5.5792999999999999</v>
      </c>
      <c r="U325" s="34">
        <v>421400</v>
      </c>
      <c r="V325" s="33">
        <v>49</v>
      </c>
      <c r="W325" s="33">
        <v>25</v>
      </c>
    </row>
    <row r="326" spans="14:23" outlineLevel="2" x14ac:dyDescent="0.2">
      <c r="N326" s="32">
        <v>38253</v>
      </c>
      <c r="O326" s="32">
        <v>38254</v>
      </c>
      <c r="P326" s="32">
        <v>38254</v>
      </c>
      <c r="Q326" s="37">
        <v>38231</v>
      </c>
      <c r="R326" s="33">
        <v>5.63</v>
      </c>
      <c r="S326" s="33">
        <v>5.41</v>
      </c>
      <c r="T326" s="30">
        <v>5.4115000000000002</v>
      </c>
      <c r="U326" s="31">
        <v>326500</v>
      </c>
      <c r="V326" s="30">
        <v>51</v>
      </c>
      <c r="W326" s="30">
        <v>29</v>
      </c>
    </row>
    <row r="327" spans="14:23" outlineLevel="2" x14ac:dyDescent="0.2">
      <c r="N327" s="29">
        <v>38254</v>
      </c>
      <c r="O327" s="29">
        <v>38255</v>
      </c>
      <c r="P327" s="29">
        <v>38257</v>
      </c>
      <c r="Q327" s="37">
        <v>38231</v>
      </c>
      <c r="R327" s="30">
        <v>5.4749999999999996</v>
      </c>
      <c r="S327" s="30">
        <v>5.3525</v>
      </c>
      <c r="T327" s="33">
        <v>5.2240000000000002</v>
      </c>
      <c r="U327" s="34">
        <v>432000</v>
      </c>
      <c r="V327" s="33">
        <v>55</v>
      </c>
      <c r="W327" s="33">
        <v>24</v>
      </c>
    </row>
    <row r="328" spans="14:23" outlineLevel="2" x14ac:dyDescent="0.2">
      <c r="N328" s="32">
        <v>38257</v>
      </c>
      <c r="O328" s="32">
        <v>38258</v>
      </c>
      <c r="P328" s="32">
        <v>38258</v>
      </c>
      <c r="Q328" s="37">
        <v>38231</v>
      </c>
      <c r="R328" s="33">
        <v>5.3</v>
      </c>
      <c r="S328" s="33">
        <v>5.15</v>
      </c>
      <c r="T328" s="30">
        <v>5.4462000000000002</v>
      </c>
      <c r="U328" s="31">
        <v>222100</v>
      </c>
      <c r="V328" s="30">
        <v>30</v>
      </c>
      <c r="W328" s="30">
        <v>18</v>
      </c>
    </row>
    <row r="329" spans="14:23" outlineLevel="2" x14ac:dyDescent="0.2">
      <c r="N329" s="29">
        <v>38258</v>
      </c>
      <c r="O329" s="29">
        <v>38259</v>
      </c>
      <c r="P329" s="29">
        <v>38259</v>
      </c>
      <c r="Q329" s="37">
        <v>38231</v>
      </c>
      <c r="R329" s="30">
        <v>5.5</v>
      </c>
      <c r="S329" s="30">
        <v>5.38</v>
      </c>
      <c r="T329" s="33">
        <v>6.2553999999999998</v>
      </c>
      <c r="U329" s="34">
        <v>690600</v>
      </c>
      <c r="V329" s="33">
        <v>87</v>
      </c>
      <c r="W329" s="33">
        <v>27</v>
      </c>
    </row>
    <row r="330" spans="14:23" outlineLevel="2" x14ac:dyDescent="0.2">
      <c r="N330" s="32">
        <v>38259</v>
      </c>
      <c r="O330" s="32">
        <v>38260</v>
      </c>
      <c r="P330" s="32">
        <v>38260</v>
      </c>
      <c r="Q330" s="37">
        <v>38231</v>
      </c>
      <c r="R330" s="33">
        <v>6.43</v>
      </c>
      <c r="S330" s="33">
        <v>5.9</v>
      </c>
      <c r="T330" s="33">
        <f>SUBTOTAL(1,T309:T329)</f>
        <v>5.0831714285714291</v>
      </c>
      <c r="U330" s="34"/>
      <c r="V330" s="33"/>
      <c r="W330" s="33"/>
    </row>
    <row r="331" spans="14:23" ht="18.75" outlineLevel="2" x14ac:dyDescent="0.2">
      <c r="N331" s="32"/>
      <c r="O331" s="32"/>
      <c r="P331" s="32"/>
      <c r="Q331" s="38" t="s">
        <v>58</v>
      </c>
      <c r="R331" s="33"/>
      <c r="S331" s="33"/>
      <c r="T331" s="30">
        <v>6.3615000000000004</v>
      </c>
      <c r="U331" s="31">
        <v>1187300</v>
      </c>
      <c r="V331" s="30">
        <v>126</v>
      </c>
      <c r="W331" s="30">
        <v>33</v>
      </c>
    </row>
    <row r="332" spans="14:23" outlineLevel="2" x14ac:dyDescent="0.2">
      <c r="N332" s="29">
        <v>38260</v>
      </c>
      <c r="O332" s="29">
        <v>38261</v>
      </c>
      <c r="P332" s="29">
        <v>38261</v>
      </c>
      <c r="Q332" s="37">
        <v>38261</v>
      </c>
      <c r="R332" s="30">
        <v>6.65</v>
      </c>
      <c r="S332" s="30">
        <v>5.66</v>
      </c>
      <c r="T332" s="33">
        <v>5.3822000000000001</v>
      </c>
      <c r="U332" s="34">
        <v>1249700</v>
      </c>
      <c r="V332" s="33">
        <v>165</v>
      </c>
      <c r="W332" s="33">
        <v>36</v>
      </c>
    </row>
    <row r="333" spans="14:23" outlineLevel="2" x14ac:dyDescent="0.2">
      <c r="N333" s="32">
        <v>38261</v>
      </c>
      <c r="O333" s="32">
        <v>38262</v>
      </c>
      <c r="P333" s="32">
        <v>38264</v>
      </c>
      <c r="Q333" s="37">
        <v>38261</v>
      </c>
      <c r="R333" s="33">
        <v>5.83</v>
      </c>
      <c r="S333" s="33">
        <v>4.95</v>
      </c>
      <c r="T333" s="30">
        <v>5.7206999999999999</v>
      </c>
      <c r="U333" s="31">
        <v>1114100</v>
      </c>
      <c r="V333" s="30">
        <v>143</v>
      </c>
      <c r="W333" s="30">
        <v>36</v>
      </c>
    </row>
    <row r="334" spans="14:23" outlineLevel="2" x14ac:dyDescent="0.2">
      <c r="N334" s="29">
        <v>38264</v>
      </c>
      <c r="O334" s="29">
        <v>38265</v>
      </c>
      <c r="P334" s="29">
        <v>38265</v>
      </c>
      <c r="Q334" s="37">
        <v>38261</v>
      </c>
      <c r="R334" s="30">
        <v>6</v>
      </c>
      <c r="S334" s="30">
        <v>5.6</v>
      </c>
      <c r="T334" s="33">
        <v>6.0746000000000002</v>
      </c>
      <c r="U334" s="34">
        <v>1127500</v>
      </c>
      <c r="V334" s="33">
        <v>147</v>
      </c>
      <c r="W334" s="33">
        <v>34</v>
      </c>
    </row>
    <row r="335" spans="14:23" outlineLevel="2" x14ac:dyDescent="0.2">
      <c r="N335" s="32">
        <v>38265</v>
      </c>
      <c r="O335" s="32">
        <v>38266</v>
      </c>
      <c r="P335" s="32">
        <v>38266</v>
      </c>
      <c r="Q335" s="37">
        <v>38261</v>
      </c>
      <c r="R335" s="33">
        <v>6.2</v>
      </c>
      <c r="S335" s="33">
        <v>5.9749999999999996</v>
      </c>
      <c r="T335" s="30">
        <v>6.0019</v>
      </c>
      <c r="U335" s="31">
        <v>1346500</v>
      </c>
      <c r="V335" s="30">
        <v>138</v>
      </c>
      <c r="W335" s="30">
        <v>32</v>
      </c>
    </row>
    <row r="336" spans="14:23" outlineLevel="2" x14ac:dyDescent="0.2">
      <c r="N336" s="29">
        <v>38266</v>
      </c>
      <c r="O336" s="29">
        <v>38267</v>
      </c>
      <c r="P336" s="29">
        <v>38267</v>
      </c>
      <c r="Q336" s="37">
        <v>38261</v>
      </c>
      <c r="R336" s="30">
        <v>6.1150000000000002</v>
      </c>
      <c r="S336" s="30">
        <v>5.85</v>
      </c>
      <c r="T336" s="33">
        <v>6.24</v>
      </c>
      <c r="U336" s="34">
        <v>1539700</v>
      </c>
      <c r="V336" s="33">
        <v>154</v>
      </c>
      <c r="W336" s="33">
        <v>34</v>
      </c>
    </row>
    <row r="337" spans="14:23" outlineLevel="2" x14ac:dyDescent="0.2">
      <c r="N337" s="32">
        <v>38267</v>
      </c>
      <c r="O337" s="32">
        <v>38268</v>
      </c>
      <c r="P337" s="32">
        <v>38268</v>
      </c>
      <c r="Q337" s="37">
        <v>38261</v>
      </c>
      <c r="R337" s="33">
        <v>6.8</v>
      </c>
      <c r="S337" s="33">
        <v>5.6</v>
      </c>
      <c r="T337" s="30">
        <v>5.5930999999999997</v>
      </c>
      <c r="U337" s="31">
        <v>1232100</v>
      </c>
      <c r="V337" s="30">
        <v>138</v>
      </c>
      <c r="W337" s="30">
        <v>36</v>
      </c>
    </row>
    <row r="338" spans="14:23" outlineLevel="2" x14ac:dyDescent="0.2">
      <c r="N338" s="29">
        <v>38268</v>
      </c>
      <c r="O338" s="29">
        <v>38269</v>
      </c>
      <c r="P338" s="29">
        <v>38271</v>
      </c>
      <c r="Q338" s="37">
        <v>38261</v>
      </c>
      <c r="R338" s="30">
        <v>6.3</v>
      </c>
      <c r="S338" s="30">
        <v>5.15</v>
      </c>
      <c r="T338" s="33">
        <v>5.6311999999999998</v>
      </c>
      <c r="U338" s="34">
        <v>1362800</v>
      </c>
      <c r="V338" s="33">
        <v>139</v>
      </c>
      <c r="W338" s="33">
        <v>37</v>
      </c>
    </row>
    <row r="339" spans="14:23" outlineLevel="2" x14ac:dyDescent="0.2">
      <c r="N339" s="32">
        <v>38271</v>
      </c>
      <c r="O339" s="32">
        <v>38272</v>
      </c>
      <c r="P339" s="32">
        <v>38272</v>
      </c>
      <c r="Q339" s="37">
        <v>38261</v>
      </c>
      <c r="R339" s="33">
        <v>6.08</v>
      </c>
      <c r="S339" s="33">
        <v>5.3150000000000004</v>
      </c>
      <c r="T339" s="30">
        <v>5.3722000000000003</v>
      </c>
      <c r="U339" s="31">
        <v>1295800</v>
      </c>
      <c r="V339" s="30">
        <v>154</v>
      </c>
      <c r="W339" s="30">
        <v>37</v>
      </c>
    </row>
    <row r="340" spans="14:23" outlineLevel="1" x14ac:dyDescent="0.2">
      <c r="N340" s="29">
        <v>38272</v>
      </c>
      <c r="O340" s="29">
        <v>38273</v>
      </c>
      <c r="P340" s="29">
        <v>38273</v>
      </c>
      <c r="Q340" s="37">
        <v>38261</v>
      </c>
      <c r="R340" s="30">
        <v>5.4950000000000001</v>
      </c>
      <c r="S340" s="30">
        <v>5.18</v>
      </c>
      <c r="T340" s="33">
        <v>5.3859000000000004</v>
      </c>
      <c r="U340" s="34">
        <v>1571000</v>
      </c>
      <c r="V340" s="33">
        <v>167</v>
      </c>
      <c r="W340" s="33">
        <v>37</v>
      </c>
    </row>
    <row r="341" spans="14:23" outlineLevel="2" x14ac:dyDescent="0.2">
      <c r="N341" s="32">
        <v>38273</v>
      </c>
      <c r="O341" s="32">
        <v>38274</v>
      </c>
      <c r="P341" s="32">
        <v>38274</v>
      </c>
      <c r="Q341" s="37">
        <v>38261</v>
      </c>
      <c r="R341" s="33">
        <v>5.6</v>
      </c>
      <c r="S341" s="33">
        <v>5.29</v>
      </c>
      <c r="T341" s="30">
        <v>5.7599</v>
      </c>
      <c r="U341" s="31">
        <v>998400</v>
      </c>
      <c r="V341" s="30">
        <v>116</v>
      </c>
      <c r="W341" s="30">
        <v>33</v>
      </c>
    </row>
    <row r="342" spans="14:23" outlineLevel="2" x14ac:dyDescent="0.2">
      <c r="N342" s="29">
        <v>38274</v>
      </c>
      <c r="O342" s="29">
        <v>38275</v>
      </c>
      <c r="P342" s="29">
        <v>38275</v>
      </c>
      <c r="Q342" s="37">
        <v>38261</v>
      </c>
      <c r="R342" s="30">
        <v>5.92</v>
      </c>
      <c r="S342" s="30">
        <v>5.6550000000000002</v>
      </c>
      <c r="T342" s="33">
        <v>5.6443000000000003</v>
      </c>
      <c r="U342" s="34">
        <v>1160700</v>
      </c>
      <c r="V342" s="33">
        <v>120</v>
      </c>
      <c r="W342" s="33">
        <v>32</v>
      </c>
    </row>
    <row r="343" spans="14:23" outlineLevel="2" x14ac:dyDescent="0.2">
      <c r="N343" s="32">
        <v>38275</v>
      </c>
      <c r="O343" s="32">
        <v>38276</v>
      </c>
      <c r="P343" s="32">
        <v>38278</v>
      </c>
      <c r="Q343" s="37">
        <v>38261</v>
      </c>
      <c r="R343" s="33">
        <v>5.7850000000000001</v>
      </c>
      <c r="S343" s="33">
        <v>5.55</v>
      </c>
      <c r="T343" s="30">
        <v>5.6372</v>
      </c>
      <c r="U343" s="31">
        <v>1577800</v>
      </c>
      <c r="V343" s="30">
        <v>160</v>
      </c>
      <c r="W343" s="30">
        <v>33</v>
      </c>
    </row>
    <row r="344" spans="14:23" outlineLevel="2" x14ac:dyDescent="0.2">
      <c r="N344" s="29">
        <v>38278</v>
      </c>
      <c r="O344" s="29">
        <v>38279</v>
      </c>
      <c r="P344" s="29">
        <v>38279</v>
      </c>
      <c r="Q344" s="37">
        <v>38261</v>
      </c>
      <c r="R344" s="30">
        <v>6.15</v>
      </c>
      <c r="S344" s="30">
        <v>5.4</v>
      </c>
      <c r="T344" s="33">
        <v>6.1336000000000004</v>
      </c>
      <c r="U344" s="34">
        <v>1680800</v>
      </c>
      <c r="V344" s="33">
        <v>166</v>
      </c>
      <c r="W344" s="33">
        <v>34</v>
      </c>
    </row>
    <row r="345" spans="14:23" outlineLevel="2" x14ac:dyDescent="0.2">
      <c r="N345" s="32">
        <v>38279</v>
      </c>
      <c r="O345" s="32">
        <v>38280</v>
      </c>
      <c r="P345" s="32">
        <v>38280</v>
      </c>
      <c r="Q345" s="37">
        <v>38261</v>
      </c>
      <c r="R345" s="33">
        <v>6.48</v>
      </c>
      <c r="S345" s="33">
        <v>5.75</v>
      </c>
      <c r="T345" s="30">
        <v>7.2674000000000003</v>
      </c>
      <c r="U345" s="31">
        <v>1479000</v>
      </c>
      <c r="V345" s="30">
        <v>135</v>
      </c>
      <c r="W345" s="30">
        <v>36</v>
      </c>
    </row>
    <row r="346" spans="14:23" outlineLevel="2" x14ac:dyDescent="0.2">
      <c r="N346" s="29">
        <v>38280</v>
      </c>
      <c r="O346" s="29">
        <v>38281</v>
      </c>
      <c r="P346" s="29">
        <v>38281</v>
      </c>
      <c r="Q346" s="37">
        <v>38261</v>
      </c>
      <c r="R346" s="30">
        <v>7.42</v>
      </c>
      <c r="S346" s="30">
        <v>6.85</v>
      </c>
      <c r="T346" s="33">
        <v>7.3506999999999998</v>
      </c>
      <c r="U346" s="34">
        <v>1248900</v>
      </c>
      <c r="V346" s="33">
        <v>119</v>
      </c>
      <c r="W346" s="33">
        <v>34</v>
      </c>
    </row>
    <row r="347" spans="14:23" outlineLevel="2" x14ac:dyDescent="0.2">
      <c r="N347" s="32">
        <v>38281</v>
      </c>
      <c r="O347" s="32">
        <v>38282</v>
      </c>
      <c r="P347" s="32">
        <v>38282</v>
      </c>
      <c r="Q347" s="37">
        <v>38261</v>
      </c>
      <c r="R347" s="33">
        <v>7.5</v>
      </c>
      <c r="S347" s="33">
        <v>7.09</v>
      </c>
      <c r="T347" s="30">
        <v>7.1151</v>
      </c>
      <c r="U347" s="31">
        <v>1038300</v>
      </c>
      <c r="V347" s="30">
        <v>125</v>
      </c>
      <c r="W347" s="30">
        <v>34</v>
      </c>
    </row>
    <row r="348" spans="14:23" outlineLevel="2" x14ac:dyDescent="0.2">
      <c r="N348" s="29">
        <v>38282</v>
      </c>
      <c r="O348" s="29">
        <v>38283</v>
      </c>
      <c r="P348" s="29">
        <v>38285</v>
      </c>
      <c r="Q348" s="37">
        <v>38261</v>
      </c>
      <c r="R348" s="30">
        <v>7.28</v>
      </c>
      <c r="S348" s="30">
        <v>6.95</v>
      </c>
      <c r="T348" s="33">
        <v>7.7541000000000002</v>
      </c>
      <c r="U348" s="34">
        <v>1004300</v>
      </c>
      <c r="V348" s="33">
        <v>112</v>
      </c>
      <c r="W348" s="33">
        <v>33</v>
      </c>
    </row>
    <row r="349" spans="14:23" outlineLevel="2" x14ac:dyDescent="0.2">
      <c r="N349" s="32">
        <v>38285</v>
      </c>
      <c r="O349" s="32">
        <v>38286</v>
      </c>
      <c r="P349" s="32">
        <v>38286</v>
      </c>
      <c r="Q349" s="37">
        <v>38261</v>
      </c>
      <c r="R349" s="33">
        <v>7.85</v>
      </c>
      <c r="S349" s="33">
        <v>7.6</v>
      </c>
      <c r="T349" s="30">
        <v>7.7765000000000004</v>
      </c>
      <c r="U349" s="31">
        <v>877900</v>
      </c>
      <c r="V349" s="30">
        <v>105</v>
      </c>
      <c r="W349" s="30">
        <v>35</v>
      </c>
    </row>
    <row r="350" spans="14:23" outlineLevel="2" x14ac:dyDescent="0.2">
      <c r="N350" s="29">
        <v>38286</v>
      </c>
      <c r="O350" s="29">
        <v>38287</v>
      </c>
      <c r="P350" s="29">
        <v>38287</v>
      </c>
      <c r="Q350" s="37">
        <v>38261</v>
      </c>
      <c r="R350" s="30">
        <v>7.85</v>
      </c>
      <c r="S350" s="30">
        <v>7.7249999999999996</v>
      </c>
      <c r="T350" s="33">
        <v>8.1204999999999998</v>
      </c>
      <c r="U350" s="34">
        <v>1192100</v>
      </c>
      <c r="V350" s="33">
        <v>122</v>
      </c>
      <c r="W350" s="33">
        <v>34</v>
      </c>
    </row>
    <row r="351" spans="14:23" outlineLevel="2" x14ac:dyDescent="0.2">
      <c r="N351" s="32">
        <v>38287</v>
      </c>
      <c r="O351" s="32">
        <v>38288</v>
      </c>
      <c r="P351" s="32">
        <v>38288</v>
      </c>
      <c r="Q351" s="37">
        <v>38261</v>
      </c>
      <c r="R351" s="33">
        <v>8.2149999999999999</v>
      </c>
      <c r="S351" s="33">
        <v>7.7</v>
      </c>
      <c r="T351" s="30">
        <v>6.8007</v>
      </c>
      <c r="U351" s="31">
        <v>970000</v>
      </c>
      <c r="V351" s="30">
        <v>104</v>
      </c>
      <c r="W351" s="30">
        <v>33</v>
      </c>
    </row>
    <row r="352" spans="14:23" outlineLevel="2" x14ac:dyDescent="0.2">
      <c r="N352" s="29">
        <v>38288</v>
      </c>
      <c r="O352" s="29">
        <v>38289</v>
      </c>
      <c r="P352" s="29">
        <v>38291</v>
      </c>
      <c r="Q352" s="37">
        <v>38261</v>
      </c>
      <c r="R352" s="30">
        <v>7.2</v>
      </c>
      <c r="S352" s="30">
        <v>6.15</v>
      </c>
      <c r="T352" s="30">
        <f>SUBTOTAL(1,T331:T351)</f>
        <v>6.339204761904762</v>
      </c>
      <c r="U352" s="31"/>
      <c r="V352" s="30"/>
      <c r="W352" s="30"/>
    </row>
    <row r="353" spans="14:23" ht="18.75" outlineLevel="2" x14ac:dyDescent="0.2">
      <c r="N353" s="29"/>
      <c r="O353" s="29"/>
      <c r="P353" s="29"/>
      <c r="Q353" s="38" t="s">
        <v>59</v>
      </c>
      <c r="R353" s="30"/>
      <c r="S353" s="30"/>
      <c r="T353" s="33">
        <v>6.4295</v>
      </c>
      <c r="U353" s="34">
        <v>1020900</v>
      </c>
      <c r="V353" s="33">
        <v>124</v>
      </c>
      <c r="W353" s="33">
        <v>39</v>
      </c>
    </row>
    <row r="354" spans="14:23" outlineLevel="2" x14ac:dyDescent="0.2">
      <c r="N354" s="32">
        <v>38289</v>
      </c>
      <c r="O354" s="32">
        <v>38292</v>
      </c>
      <c r="P354" s="32">
        <v>38292</v>
      </c>
      <c r="Q354" s="37">
        <v>38292</v>
      </c>
      <c r="R354" s="33">
        <v>7</v>
      </c>
      <c r="S354" s="33">
        <v>6.25</v>
      </c>
      <c r="T354" s="30">
        <v>6.9782999999999999</v>
      </c>
      <c r="U354" s="31">
        <v>773100</v>
      </c>
      <c r="V354" s="30">
        <v>101</v>
      </c>
      <c r="W354" s="30">
        <v>38</v>
      </c>
    </row>
    <row r="355" spans="14:23" outlineLevel="2" x14ac:dyDescent="0.2">
      <c r="N355" s="29">
        <v>38292</v>
      </c>
      <c r="O355" s="29">
        <v>38293</v>
      </c>
      <c r="P355" s="29">
        <v>38293</v>
      </c>
      <c r="Q355" s="37">
        <v>38292</v>
      </c>
      <c r="R355" s="30">
        <v>7.5</v>
      </c>
      <c r="S355" s="30">
        <v>6.8</v>
      </c>
      <c r="T355" s="33">
        <v>6.8863000000000003</v>
      </c>
      <c r="U355" s="34">
        <v>892700</v>
      </c>
      <c r="V355" s="33">
        <v>107</v>
      </c>
      <c r="W355" s="33">
        <v>33</v>
      </c>
    </row>
    <row r="356" spans="14:23" outlineLevel="2" x14ac:dyDescent="0.2">
      <c r="N356" s="32">
        <v>38293</v>
      </c>
      <c r="O356" s="32">
        <v>38294</v>
      </c>
      <c r="P356" s="32">
        <v>38294</v>
      </c>
      <c r="Q356" s="37">
        <v>38292</v>
      </c>
      <c r="R356" s="33">
        <v>7.25</v>
      </c>
      <c r="S356" s="33">
        <v>6.76</v>
      </c>
      <c r="T356" s="30">
        <v>7.2515999999999998</v>
      </c>
      <c r="U356" s="31">
        <v>695100</v>
      </c>
      <c r="V356" s="30">
        <v>86</v>
      </c>
      <c r="W356" s="30">
        <v>33</v>
      </c>
    </row>
    <row r="357" spans="14:23" outlineLevel="2" x14ac:dyDescent="0.2">
      <c r="N357" s="29">
        <v>38294</v>
      </c>
      <c r="O357" s="29">
        <v>38295</v>
      </c>
      <c r="P357" s="29">
        <v>38295</v>
      </c>
      <c r="Q357" s="37">
        <v>38292</v>
      </c>
      <c r="R357" s="30">
        <v>7.335</v>
      </c>
      <c r="S357" s="30">
        <v>7.1</v>
      </c>
      <c r="T357" s="33">
        <v>7.3990999999999998</v>
      </c>
      <c r="U357" s="34">
        <v>1309000</v>
      </c>
      <c r="V357" s="33">
        <v>147</v>
      </c>
      <c r="W357" s="33">
        <v>35</v>
      </c>
    </row>
    <row r="358" spans="14:23" outlineLevel="2" x14ac:dyDescent="0.2">
      <c r="N358" s="32">
        <v>38295</v>
      </c>
      <c r="O358" s="32">
        <v>38296</v>
      </c>
      <c r="P358" s="32">
        <v>38296</v>
      </c>
      <c r="Q358" s="37">
        <v>38292</v>
      </c>
      <c r="R358" s="33">
        <v>7.65</v>
      </c>
      <c r="S358" s="33">
        <v>7.0049999999999999</v>
      </c>
      <c r="T358" s="30">
        <v>6.0766999999999998</v>
      </c>
      <c r="U358" s="31">
        <v>847200</v>
      </c>
      <c r="V358" s="30">
        <v>106</v>
      </c>
      <c r="W358" s="30">
        <v>35</v>
      </c>
    </row>
    <row r="359" spans="14:23" outlineLevel="2" x14ac:dyDescent="0.2">
      <c r="N359" s="29">
        <v>38296</v>
      </c>
      <c r="O359" s="29">
        <v>38297</v>
      </c>
      <c r="P359" s="29">
        <v>38299</v>
      </c>
      <c r="Q359" s="37">
        <v>38292</v>
      </c>
      <c r="R359" s="30">
        <v>6.88</v>
      </c>
      <c r="S359" s="30">
        <v>5.95</v>
      </c>
      <c r="T359" s="33">
        <v>6.6205999999999996</v>
      </c>
      <c r="U359" s="34">
        <v>750200</v>
      </c>
      <c r="V359" s="33">
        <v>95</v>
      </c>
      <c r="W359" s="33">
        <v>33</v>
      </c>
    </row>
    <row r="360" spans="14:23" outlineLevel="2" x14ac:dyDescent="0.2">
      <c r="N360" s="32">
        <v>38299</v>
      </c>
      <c r="O360" s="32">
        <v>38300</v>
      </c>
      <c r="P360" s="32">
        <v>38300</v>
      </c>
      <c r="Q360" s="37">
        <v>38292</v>
      </c>
      <c r="R360" s="33">
        <v>6.9050000000000002</v>
      </c>
      <c r="S360" s="33">
        <v>5.55</v>
      </c>
      <c r="T360" s="30">
        <v>5.7961</v>
      </c>
      <c r="U360" s="31">
        <v>807300</v>
      </c>
      <c r="V360" s="30">
        <v>112</v>
      </c>
      <c r="W360" s="30">
        <v>35</v>
      </c>
    </row>
    <row r="361" spans="14:23" outlineLevel="2" x14ac:dyDescent="0.2">
      <c r="N361" s="29">
        <v>38300</v>
      </c>
      <c r="O361" s="29">
        <v>38301</v>
      </c>
      <c r="P361" s="29">
        <v>38301</v>
      </c>
      <c r="Q361" s="37">
        <v>38292</v>
      </c>
      <c r="R361" s="30">
        <v>6.37</v>
      </c>
      <c r="S361" s="30">
        <v>5.55</v>
      </c>
      <c r="T361" s="33">
        <v>6.1243999999999996</v>
      </c>
      <c r="U361" s="34">
        <v>712800</v>
      </c>
      <c r="V361" s="33">
        <v>93</v>
      </c>
      <c r="W361" s="33">
        <v>34</v>
      </c>
    </row>
    <row r="362" spans="14:23" outlineLevel="1" x14ac:dyDescent="0.2">
      <c r="N362" s="32">
        <v>38301</v>
      </c>
      <c r="O362" s="32">
        <v>38302</v>
      </c>
      <c r="P362" s="32">
        <v>38302</v>
      </c>
      <c r="Q362" s="37">
        <v>38292</v>
      </c>
      <c r="R362" s="33">
        <v>6.2549999999999999</v>
      </c>
      <c r="S362" s="33">
        <v>5.6</v>
      </c>
      <c r="T362" s="30">
        <v>6.1851000000000003</v>
      </c>
      <c r="U362" s="31">
        <v>706200</v>
      </c>
      <c r="V362" s="30">
        <v>79</v>
      </c>
      <c r="W362" s="30">
        <v>31</v>
      </c>
    </row>
    <row r="363" spans="14:23" outlineLevel="2" x14ac:dyDescent="0.2">
      <c r="N363" s="29">
        <v>38302</v>
      </c>
      <c r="O363" s="29">
        <v>38303</v>
      </c>
      <c r="P363" s="29">
        <v>38303</v>
      </c>
      <c r="Q363" s="37">
        <v>38292</v>
      </c>
      <c r="R363" s="30">
        <v>6.2350000000000003</v>
      </c>
      <c r="S363" s="30">
        <v>6.08</v>
      </c>
      <c r="T363" s="33">
        <v>5.9042000000000003</v>
      </c>
      <c r="U363" s="34">
        <v>994100</v>
      </c>
      <c r="V363" s="33">
        <v>117</v>
      </c>
      <c r="W363" s="33">
        <v>34</v>
      </c>
    </row>
    <row r="364" spans="14:23" outlineLevel="2" x14ac:dyDescent="0.2">
      <c r="N364" s="32">
        <v>38303</v>
      </c>
      <c r="O364" s="32">
        <v>38304</v>
      </c>
      <c r="P364" s="32">
        <v>38306</v>
      </c>
      <c r="Q364" s="37">
        <v>38292</v>
      </c>
      <c r="R364" s="33">
        <v>6.31</v>
      </c>
      <c r="S364" s="33">
        <v>5.69</v>
      </c>
      <c r="T364" s="30">
        <v>6.0195999999999996</v>
      </c>
      <c r="U364" s="31">
        <v>643000</v>
      </c>
      <c r="V364" s="30">
        <v>100</v>
      </c>
      <c r="W364" s="30">
        <v>35</v>
      </c>
    </row>
    <row r="365" spans="14:23" outlineLevel="2" x14ac:dyDescent="0.2">
      <c r="N365" s="29">
        <v>38306</v>
      </c>
      <c r="O365" s="29">
        <v>38307</v>
      </c>
      <c r="P365" s="29">
        <v>38307</v>
      </c>
      <c r="Q365" s="37">
        <v>38292</v>
      </c>
      <c r="R365" s="30">
        <v>6.25</v>
      </c>
      <c r="S365" s="30">
        <v>5.55</v>
      </c>
      <c r="T365" s="33">
        <v>6.5697999999999999</v>
      </c>
      <c r="U365" s="34">
        <v>820200</v>
      </c>
      <c r="V365" s="33">
        <v>105</v>
      </c>
      <c r="W365" s="33">
        <v>35</v>
      </c>
    </row>
    <row r="366" spans="14:23" outlineLevel="2" x14ac:dyDescent="0.2">
      <c r="N366" s="32">
        <v>38307</v>
      </c>
      <c r="O366" s="32">
        <v>38308</v>
      </c>
      <c r="P366" s="32">
        <v>38308</v>
      </c>
      <c r="Q366" s="37">
        <v>38292</v>
      </c>
      <c r="R366" s="33">
        <v>6.68</v>
      </c>
      <c r="S366" s="33">
        <v>6.1449999999999996</v>
      </c>
      <c r="T366" s="30">
        <v>6.0560999999999998</v>
      </c>
      <c r="U366" s="31">
        <v>980900</v>
      </c>
      <c r="V366" s="30">
        <v>132</v>
      </c>
      <c r="W366" s="30">
        <v>38</v>
      </c>
    </row>
    <row r="367" spans="14:23" outlineLevel="2" x14ac:dyDescent="0.2">
      <c r="N367" s="29">
        <v>38308</v>
      </c>
      <c r="O367" s="29">
        <v>38309</v>
      </c>
      <c r="P367" s="29">
        <v>38309</v>
      </c>
      <c r="Q367" s="37">
        <v>38292</v>
      </c>
      <c r="R367" s="30">
        <v>6.23</v>
      </c>
      <c r="S367" s="30">
        <v>5.5</v>
      </c>
      <c r="T367" s="33">
        <v>5.5928000000000004</v>
      </c>
      <c r="U367" s="34">
        <v>809900</v>
      </c>
      <c r="V367" s="33">
        <v>117</v>
      </c>
      <c r="W367" s="33">
        <v>35</v>
      </c>
    </row>
    <row r="368" spans="14:23" outlineLevel="2" x14ac:dyDescent="0.2">
      <c r="N368" s="32">
        <v>38309</v>
      </c>
      <c r="O368" s="32">
        <v>38310</v>
      </c>
      <c r="P368" s="32">
        <v>38310</v>
      </c>
      <c r="Q368" s="37">
        <v>38292</v>
      </c>
      <c r="R368" s="33">
        <v>6.0149999999999997</v>
      </c>
      <c r="S368" s="33">
        <v>5.2</v>
      </c>
      <c r="T368" s="30">
        <v>4.8108000000000004</v>
      </c>
      <c r="U368" s="31">
        <v>1127600</v>
      </c>
      <c r="V368" s="30">
        <v>150</v>
      </c>
      <c r="W368" s="30">
        <v>40</v>
      </c>
    </row>
    <row r="369" spans="14:23" outlineLevel="2" x14ac:dyDescent="0.2">
      <c r="N369" s="29">
        <v>38310</v>
      </c>
      <c r="O369" s="29">
        <v>38311</v>
      </c>
      <c r="P369" s="29">
        <v>38313</v>
      </c>
      <c r="Q369" s="37">
        <v>38292</v>
      </c>
      <c r="R369" s="30">
        <v>5.12</v>
      </c>
      <c r="S369" s="30">
        <v>4.6100000000000003</v>
      </c>
      <c r="T369" s="33">
        <v>5.2447999999999997</v>
      </c>
      <c r="U369" s="34">
        <v>1058400</v>
      </c>
      <c r="V369" s="33">
        <v>126</v>
      </c>
      <c r="W369" s="33">
        <v>37</v>
      </c>
    </row>
    <row r="370" spans="14:23" outlineLevel="2" x14ac:dyDescent="0.2">
      <c r="N370" s="32">
        <v>38313</v>
      </c>
      <c r="O370" s="32">
        <v>38314</v>
      </c>
      <c r="P370" s="32">
        <v>38314</v>
      </c>
      <c r="Q370" s="37">
        <v>38292</v>
      </c>
      <c r="R370" s="33">
        <v>5.5</v>
      </c>
      <c r="S370" s="33">
        <v>5</v>
      </c>
      <c r="T370" s="30">
        <v>5.2386999999999997</v>
      </c>
      <c r="U370" s="31">
        <v>938900</v>
      </c>
      <c r="V370" s="30">
        <v>126</v>
      </c>
      <c r="W370" s="30">
        <v>35</v>
      </c>
    </row>
    <row r="371" spans="14:23" outlineLevel="2" x14ac:dyDescent="0.2">
      <c r="N371" s="29">
        <v>38314</v>
      </c>
      <c r="O371" s="29">
        <v>38315</v>
      </c>
      <c r="P371" s="29">
        <v>38315</v>
      </c>
      <c r="Q371" s="37">
        <v>38292</v>
      </c>
      <c r="R371" s="30">
        <v>5.5</v>
      </c>
      <c r="S371" s="30">
        <v>4.9800000000000004</v>
      </c>
      <c r="T371" s="33">
        <v>5.0141999999999998</v>
      </c>
      <c r="U371" s="34">
        <v>1107400</v>
      </c>
      <c r="V371" s="33">
        <v>143</v>
      </c>
      <c r="W371" s="33">
        <v>37</v>
      </c>
    </row>
    <row r="372" spans="14:23" outlineLevel="2" x14ac:dyDescent="0.2">
      <c r="N372" s="32">
        <v>38315</v>
      </c>
      <c r="O372" s="32">
        <v>38316</v>
      </c>
      <c r="P372" s="32">
        <v>38320</v>
      </c>
      <c r="Q372" s="37">
        <v>38292</v>
      </c>
      <c r="R372" s="33">
        <v>6.08</v>
      </c>
      <c r="S372" s="33">
        <v>4.47</v>
      </c>
      <c r="T372" s="30">
        <v>6.7625999999999999</v>
      </c>
      <c r="U372" s="31">
        <v>662500</v>
      </c>
      <c r="V372" s="30">
        <v>91</v>
      </c>
      <c r="W372" s="30">
        <v>35</v>
      </c>
    </row>
    <row r="373" spans="14:23" outlineLevel="2" x14ac:dyDescent="0.2">
      <c r="N373" s="29">
        <v>38320</v>
      </c>
      <c r="O373" s="29">
        <v>38321</v>
      </c>
      <c r="P373" s="29">
        <v>38321</v>
      </c>
      <c r="Q373" s="37">
        <v>38292</v>
      </c>
      <c r="R373" s="30">
        <v>7.2</v>
      </c>
      <c r="S373" s="30">
        <v>5.79</v>
      </c>
      <c r="T373" s="30">
        <f>SUBTOTAL(1,T353:T372)</f>
        <v>6.1480650000000008</v>
      </c>
      <c r="U373" s="31"/>
      <c r="V373" s="30"/>
      <c r="W373" s="30"/>
    </row>
    <row r="374" spans="14:23" ht="18.75" outlineLevel="2" x14ac:dyDescent="0.2">
      <c r="N374" s="29"/>
      <c r="O374" s="29"/>
      <c r="P374" s="29"/>
      <c r="Q374" s="38" t="s">
        <v>60</v>
      </c>
      <c r="R374" s="30"/>
      <c r="S374" s="30"/>
      <c r="T374" s="33">
        <v>6.7877000000000001</v>
      </c>
      <c r="U374" s="34">
        <v>571500</v>
      </c>
      <c r="V374" s="33">
        <v>88</v>
      </c>
      <c r="W374" s="33">
        <v>35</v>
      </c>
    </row>
    <row r="375" spans="14:23" outlineLevel="2" x14ac:dyDescent="0.2">
      <c r="N375" s="32">
        <v>38321</v>
      </c>
      <c r="O375" s="32">
        <v>38322</v>
      </c>
      <c r="P375" s="32">
        <v>38322</v>
      </c>
      <c r="Q375" s="37">
        <v>38322</v>
      </c>
      <c r="R375" s="33">
        <v>7</v>
      </c>
      <c r="S375" s="33">
        <v>6.6</v>
      </c>
      <c r="T375" s="30">
        <v>6.7789000000000001</v>
      </c>
      <c r="U375" s="31">
        <v>710400</v>
      </c>
      <c r="V375" s="30">
        <v>105</v>
      </c>
      <c r="W375" s="30">
        <v>38</v>
      </c>
    </row>
    <row r="376" spans="14:23" outlineLevel="2" x14ac:dyDescent="0.2">
      <c r="N376" s="29">
        <v>38322</v>
      </c>
      <c r="O376" s="29">
        <v>38323</v>
      </c>
      <c r="P376" s="29">
        <v>38323</v>
      </c>
      <c r="Q376" s="37">
        <v>38322</v>
      </c>
      <c r="R376" s="30">
        <v>7</v>
      </c>
      <c r="S376" s="30">
        <v>6.65</v>
      </c>
      <c r="T376" s="33">
        <v>6.6852</v>
      </c>
      <c r="U376" s="34">
        <v>730000</v>
      </c>
      <c r="V376" s="33">
        <v>103</v>
      </c>
      <c r="W376" s="33">
        <v>38</v>
      </c>
    </row>
    <row r="377" spans="14:23" outlineLevel="2" x14ac:dyDescent="0.2">
      <c r="N377" s="32">
        <v>38323</v>
      </c>
      <c r="O377" s="32">
        <v>38324</v>
      </c>
      <c r="P377" s="32">
        <v>38324</v>
      </c>
      <c r="Q377" s="37">
        <v>38322</v>
      </c>
      <c r="R377" s="33">
        <v>6.7649999999999997</v>
      </c>
      <c r="S377" s="33">
        <v>6.31</v>
      </c>
      <c r="T377" s="30">
        <v>6.0407000000000002</v>
      </c>
      <c r="U377" s="31">
        <v>1098100</v>
      </c>
      <c r="V377" s="30">
        <v>127</v>
      </c>
      <c r="W377" s="30">
        <v>37</v>
      </c>
    </row>
    <row r="378" spans="14:23" outlineLevel="2" x14ac:dyDescent="0.2">
      <c r="N378" s="29">
        <v>38324</v>
      </c>
      <c r="O378" s="29">
        <v>38325</v>
      </c>
      <c r="P378" s="29">
        <v>38327</v>
      </c>
      <c r="Q378" s="37">
        <v>38322</v>
      </c>
      <c r="R378" s="30">
        <v>6.1449999999999996</v>
      </c>
      <c r="S378" s="30">
        <v>5.9</v>
      </c>
      <c r="T378" s="33">
        <v>6.0506000000000002</v>
      </c>
      <c r="U378" s="34">
        <v>811900</v>
      </c>
      <c r="V378" s="33">
        <v>105</v>
      </c>
      <c r="W378" s="33">
        <v>28</v>
      </c>
    </row>
    <row r="379" spans="14:23" outlineLevel="2" x14ac:dyDescent="0.2">
      <c r="N379" s="32">
        <v>38327</v>
      </c>
      <c r="O379" s="32">
        <v>38328</v>
      </c>
      <c r="P379" s="32">
        <v>38328</v>
      </c>
      <c r="Q379" s="37">
        <v>38322</v>
      </c>
      <c r="R379" s="33">
        <v>6.26</v>
      </c>
      <c r="S379" s="33">
        <v>5.6</v>
      </c>
      <c r="T379" s="30">
        <v>6.0343999999999998</v>
      </c>
      <c r="U379" s="31">
        <v>1252400</v>
      </c>
      <c r="V379" s="30">
        <v>141</v>
      </c>
      <c r="W379" s="30">
        <v>35</v>
      </c>
    </row>
    <row r="380" spans="14:23" outlineLevel="2" x14ac:dyDescent="0.2">
      <c r="N380" s="29">
        <v>38328</v>
      </c>
      <c r="O380" s="29">
        <v>38329</v>
      </c>
      <c r="P380" s="29">
        <v>38329</v>
      </c>
      <c r="Q380" s="37">
        <v>38322</v>
      </c>
      <c r="R380" s="30">
        <v>6.2</v>
      </c>
      <c r="S380" s="30">
        <v>5.94</v>
      </c>
      <c r="T380" s="33">
        <v>5.976</v>
      </c>
      <c r="U380" s="34">
        <v>1188200</v>
      </c>
      <c r="V380" s="33">
        <v>142</v>
      </c>
      <c r="W380" s="33">
        <v>32</v>
      </c>
    </row>
    <row r="381" spans="14:23" outlineLevel="2" x14ac:dyDescent="0.2">
      <c r="N381" s="32">
        <v>38329</v>
      </c>
      <c r="O381" s="32">
        <v>38330</v>
      </c>
      <c r="P381" s="32">
        <v>38330</v>
      </c>
      <c r="Q381" s="37">
        <v>38322</v>
      </c>
      <c r="R381" s="33">
        <v>6.09</v>
      </c>
      <c r="S381" s="33">
        <v>5.8</v>
      </c>
      <c r="T381" s="30">
        <v>6.0435999999999996</v>
      </c>
      <c r="U381" s="31">
        <v>906600</v>
      </c>
      <c r="V381" s="30">
        <v>115</v>
      </c>
      <c r="W381" s="30">
        <v>33</v>
      </c>
    </row>
    <row r="382" spans="14:23" outlineLevel="2" x14ac:dyDescent="0.2">
      <c r="N382" s="29">
        <v>38330</v>
      </c>
      <c r="O382" s="29">
        <v>38331</v>
      </c>
      <c r="P382" s="29">
        <v>38331</v>
      </c>
      <c r="Q382" s="37">
        <v>38322</v>
      </c>
      <c r="R382" s="30">
        <v>6.15</v>
      </c>
      <c r="S382" s="30">
        <v>5.9349999999999996</v>
      </c>
      <c r="T382" s="33">
        <v>6.2881</v>
      </c>
      <c r="U382" s="34">
        <v>907800</v>
      </c>
      <c r="V382" s="33">
        <v>118</v>
      </c>
      <c r="W382" s="33">
        <v>33</v>
      </c>
    </row>
    <row r="383" spans="14:23" outlineLevel="1" x14ac:dyDescent="0.2">
      <c r="N383" s="32">
        <v>38331</v>
      </c>
      <c r="O383" s="32">
        <v>38332</v>
      </c>
      <c r="P383" s="32">
        <v>38334</v>
      </c>
      <c r="Q383" s="37">
        <v>38322</v>
      </c>
      <c r="R383" s="33">
        <v>6.42</v>
      </c>
      <c r="S383" s="33">
        <v>6.18</v>
      </c>
      <c r="T383" s="30">
        <v>6.8883999999999999</v>
      </c>
      <c r="U383" s="31">
        <v>989100</v>
      </c>
      <c r="V383" s="30">
        <v>122</v>
      </c>
      <c r="W383" s="30">
        <v>35</v>
      </c>
    </row>
    <row r="384" spans="14:23" outlineLevel="2" x14ac:dyDescent="0.2">
      <c r="N384" s="29">
        <v>38334</v>
      </c>
      <c r="O384" s="29">
        <v>38335</v>
      </c>
      <c r="P384" s="29">
        <v>38335</v>
      </c>
      <c r="Q384" s="37">
        <v>38322</v>
      </c>
      <c r="R384" s="30">
        <v>6.9550000000000001</v>
      </c>
      <c r="S384" s="30">
        <v>6.72</v>
      </c>
      <c r="T384" s="33">
        <v>7.1012000000000004</v>
      </c>
      <c r="U384" s="34">
        <v>1009400</v>
      </c>
      <c r="V384" s="33">
        <v>117</v>
      </c>
      <c r="W384" s="33">
        <v>33</v>
      </c>
    </row>
    <row r="385" spans="14:23" outlineLevel="2" x14ac:dyDescent="0.2">
      <c r="N385" s="32">
        <v>38335</v>
      </c>
      <c r="O385" s="32">
        <v>38336</v>
      </c>
      <c r="P385" s="32">
        <v>38336</v>
      </c>
      <c r="Q385" s="37">
        <v>38322</v>
      </c>
      <c r="R385" s="33">
        <v>7.27</v>
      </c>
      <c r="S385" s="33">
        <v>6.8</v>
      </c>
      <c r="T385" s="30">
        <v>7.0434000000000001</v>
      </c>
      <c r="U385" s="31">
        <v>858600</v>
      </c>
      <c r="V385" s="30">
        <v>98</v>
      </c>
      <c r="W385" s="30">
        <v>34</v>
      </c>
    </row>
    <row r="386" spans="14:23" outlineLevel="2" x14ac:dyDescent="0.2">
      <c r="N386" s="29">
        <v>38336</v>
      </c>
      <c r="O386" s="29">
        <v>38337</v>
      </c>
      <c r="P386" s="29">
        <v>38337</v>
      </c>
      <c r="Q386" s="37">
        <v>38322</v>
      </c>
      <c r="R386" s="30">
        <v>7.13</v>
      </c>
      <c r="S386" s="30">
        <v>6.96</v>
      </c>
      <c r="T386" s="33">
        <v>6.8768000000000002</v>
      </c>
      <c r="U386" s="34">
        <v>968600</v>
      </c>
      <c r="V386" s="33">
        <v>91</v>
      </c>
      <c r="W386" s="33">
        <v>29</v>
      </c>
    </row>
    <row r="387" spans="14:23" outlineLevel="2" x14ac:dyDescent="0.2">
      <c r="N387" s="32">
        <v>38337</v>
      </c>
      <c r="O387" s="32">
        <v>38338</v>
      </c>
      <c r="P387" s="32">
        <v>38338</v>
      </c>
      <c r="Q387" s="37">
        <v>38322</v>
      </c>
      <c r="R387" s="33">
        <v>7.085</v>
      </c>
      <c r="S387" s="33">
        <v>6.79</v>
      </c>
      <c r="T387" s="30">
        <v>7.2641</v>
      </c>
      <c r="U387" s="31">
        <v>893800</v>
      </c>
      <c r="V387" s="30">
        <v>113</v>
      </c>
      <c r="W387" s="30">
        <v>34</v>
      </c>
    </row>
    <row r="388" spans="14:23" outlineLevel="2" x14ac:dyDescent="0.2">
      <c r="N388" s="29">
        <v>38338</v>
      </c>
      <c r="O388" s="29">
        <v>38339</v>
      </c>
      <c r="P388" s="29">
        <v>38341</v>
      </c>
      <c r="Q388" s="37">
        <v>38322</v>
      </c>
      <c r="R388" s="30">
        <v>7.55</v>
      </c>
      <c r="S388" s="30">
        <v>7.07</v>
      </c>
      <c r="T388" s="33">
        <v>7.1402999999999999</v>
      </c>
      <c r="U388" s="34">
        <v>883000</v>
      </c>
      <c r="V388" s="33">
        <v>103</v>
      </c>
      <c r="W388" s="33">
        <v>33</v>
      </c>
    </row>
    <row r="389" spans="14:23" outlineLevel="2" x14ac:dyDescent="0.2">
      <c r="N389" s="32">
        <v>38341</v>
      </c>
      <c r="O389" s="32">
        <v>38342</v>
      </c>
      <c r="P389" s="32">
        <v>38342</v>
      </c>
      <c r="Q389" s="37">
        <v>38322</v>
      </c>
      <c r="R389" s="33">
        <v>7.3</v>
      </c>
      <c r="S389" s="33">
        <v>6.8425000000000002</v>
      </c>
      <c r="T389" s="30">
        <v>6.8288000000000002</v>
      </c>
      <c r="U389" s="31">
        <v>1118400</v>
      </c>
      <c r="V389" s="30">
        <v>129</v>
      </c>
      <c r="W389" s="30">
        <v>36</v>
      </c>
    </row>
    <row r="390" spans="14:23" outlineLevel="2" x14ac:dyDescent="0.2">
      <c r="N390" s="29">
        <v>38342</v>
      </c>
      <c r="O390" s="29">
        <v>38343</v>
      </c>
      <c r="P390" s="29">
        <v>38343</v>
      </c>
      <c r="Q390" s="37">
        <v>38322</v>
      </c>
      <c r="R390" s="30">
        <v>6.93</v>
      </c>
      <c r="S390" s="30">
        <v>6.7</v>
      </c>
      <c r="T390" s="33">
        <v>7.0510000000000002</v>
      </c>
      <c r="U390" s="34">
        <v>956800</v>
      </c>
      <c r="V390" s="33">
        <v>100</v>
      </c>
      <c r="W390" s="33">
        <v>30</v>
      </c>
    </row>
    <row r="391" spans="14:23" outlineLevel="2" x14ac:dyDescent="0.2">
      <c r="N391" s="32">
        <v>38343</v>
      </c>
      <c r="O391" s="32">
        <v>38344</v>
      </c>
      <c r="P391" s="32">
        <v>38344</v>
      </c>
      <c r="Q391" s="37">
        <v>38322</v>
      </c>
      <c r="R391" s="33">
        <v>7.12</v>
      </c>
      <c r="S391" s="33">
        <v>6.94</v>
      </c>
      <c r="T391" s="30">
        <v>7.0500999999999996</v>
      </c>
      <c r="U391" s="31">
        <v>925300</v>
      </c>
      <c r="V391" s="30">
        <v>110</v>
      </c>
      <c r="W391" s="30">
        <v>36</v>
      </c>
    </row>
    <row r="392" spans="14:23" outlineLevel="2" x14ac:dyDescent="0.2">
      <c r="N392" s="29">
        <v>38344</v>
      </c>
      <c r="O392" s="29">
        <v>38345</v>
      </c>
      <c r="P392" s="29">
        <v>38348</v>
      </c>
      <c r="Q392" s="37">
        <v>38322</v>
      </c>
      <c r="R392" s="30">
        <v>7.2</v>
      </c>
      <c r="S392" s="30">
        <v>6.98</v>
      </c>
      <c r="T392" s="33">
        <v>6.5693999999999999</v>
      </c>
      <c r="U392" s="34">
        <v>987600</v>
      </c>
      <c r="V392" s="33">
        <v>111</v>
      </c>
      <c r="W392" s="33">
        <v>30</v>
      </c>
    </row>
    <row r="393" spans="14:23" outlineLevel="2" x14ac:dyDescent="0.2">
      <c r="N393" s="32">
        <v>38348</v>
      </c>
      <c r="O393" s="32">
        <v>38349</v>
      </c>
      <c r="P393" s="32">
        <v>38349</v>
      </c>
      <c r="Q393" s="37">
        <v>38322</v>
      </c>
      <c r="R393" s="33">
        <v>6.68</v>
      </c>
      <c r="S393" s="33">
        <v>6.47</v>
      </c>
      <c r="T393" s="30">
        <v>6.2735000000000003</v>
      </c>
      <c r="U393" s="31">
        <v>565500</v>
      </c>
      <c r="V393" s="30">
        <v>77</v>
      </c>
      <c r="W393" s="30">
        <v>31</v>
      </c>
    </row>
    <row r="394" spans="14:23" outlineLevel="2" x14ac:dyDescent="0.2">
      <c r="N394" s="29">
        <v>38349</v>
      </c>
      <c r="O394" s="29">
        <v>38350</v>
      </c>
      <c r="P394" s="29">
        <v>38350</v>
      </c>
      <c r="Q394" s="37">
        <v>38322</v>
      </c>
      <c r="R394" s="30">
        <v>6.44</v>
      </c>
      <c r="S394" s="30">
        <v>6.13</v>
      </c>
      <c r="T394" s="33">
        <v>6.1772</v>
      </c>
      <c r="U394" s="34">
        <v>569100</v>
      </c>
      <c r="V394" s="33">
        <v>75</v>
      </c>
      <c r="W394" s="33">
        <v>30</v>
      </c>
    </row>
    <row r="395" spans="14:23" outlineLevel="2" x14ac:dyDescent="0.2">
      <c r="N395" s="32">
        <v>38350</v>
      </c>
      <c r="O395" s="32">
        <v>38351</v>
      </c>
      <c r="P395" s="32">
        <v>38352</v>
      </c>
      <c r="Q395" s="37">
        <v>38322</v>
      </c>
      <c r="R395" s="33">
        <v>6.27</v>
      </c>
      <c r="S395" s="33">
        <v>6.1</v>
      </c>
      <c r="T395" s="33">
        <f>SUBTOTAL(1,T374:T394)</f>
        <v>6.6166380952380965</v>
      </c>
      <c r="U395" s="34"/>
      <c r="V395" s="33"/>
      <c r="W395" s="33"/>
    </row>
    <row r="396" spans="14:23" ht="18.75" outlineLevel="2" x14ac:dyDescent="0.2">
      <c r="N396" s="32"/>
      <c r="O396" s="32"/>
      <c r="P396" s="32"/>
      <c r="Q396" s="38" t="s">
        <v>61</v>
      </c>
      <c r="R396" s="33"/>
      <c r="S396" s="33"/>
      <c r="T396" s="30">
        <v>6.0175000000000001</v>
      </c>
      <c r="U396" s="31">
        <v>721400</v>
      </c>
      <c r="V396" s="30">
        <v>94</v>
      </c>
      <c r="W396" s="30">
        <v>35</v>
      </c>
    </row>
    <row r="397" spans="14:23" outlineLevel="2" x14ac:dyDescent="0.2">
      <c r="N397" s="29">
        <v>38351</v>
      </c>
      <c r="O397" s="29">
        <v>38353</v>
      </c>
      <c r="P397" s="29">
        <v>38355</v>
      </c>
      <c r="Q397" s="37">
        <v>38353</v>
      </c>
      <c r="R397" s="30">
        <v>6.14</v>
      </c>
      <c r="S397" s="30">
        <v>5.8</v>
      </c>
      <c r="T397" s="33">
        <v>5.5301999999999998</v>
      </c>
      <c r="U397" s="34">
        <v>735200</v>
      </c>
      <c r="V397" s="33">
        <v>95</v>
      </c>
      <c r="W397" s="33">
        <v>37</v>
      </c>
    </row>
    <row r="398" spans="14:23" outlineLevel="2" x14ac:dyDescent="0.2">
      <c r="N398" s="32">
        <v>38355</v>
      </c>
      <c r="O398" s="32">
        <v>38356</v>
      </c>
      <c r="P398" s="32">
        <v>38356</v>
      </c>
      <c r="Q398" s="37">
        <v>38353</v>
      </c>
      <c r="R398" s="33">
        <v>5.75</v>
      </c>
      <c r="S398" s="33">
        <v>5.37</v>
      </c>
      <c r="T398" s="30">
        <v>5.7015000000000002</v>
      </c>
      <c r="U398" s="31">
        <v>572100</v>
      </c>
      <c r="V398" s="30">
        <v>66</v>
      </c>
      <c r="W398" s="30">
        <v>31</v>
      </c>
    </row>
    <row r="399" spans="14:23" outlineLevel="2" x14ac:dyDescent="0.2">
      <c r="N399" s="29">
        <v>38356</v>
      </c>
      <c r="O399" s="29">
        <v>38357</v>
      </c>
      <c r="P399" s="29">
        <v>38357</v>
      </c>
      <c r="Q399" s="37">
        <v>38353</v>
      </c>
      <c r="R399" s="30">
        <v>5.83</v>
      </c>
      <c r="S399" s="30">
        <v>5.62</v>
      </c>
      <c r="T399" s="33">
        <v>5.8437999999999999</v>
      </c>
      <c r="U399" s="34">
        <v>952000</v>
      </c>
      <c r="V399" s="33">
        <v>108</v>
      </c>
      <c r="W399" s="33">
        <v>34</v>
      </c>
    </row>
    <row r="400" spans="14:23" outlineLevel="2" x14ac:dyDescent="0.2">
      <c r="N400" s="32">
        <v>38357</v>
      </c>
      <c r="O400" s="32">
        <v>38358</v>
      </c>
      <c r="P400" s="32">
        <v>38358</v>
      </c>
      <c r="Q400" s="37">
        <v>38353</v>
      </c>
      <c r="R400" s="33">
        <v>5.92</v>
      </c>
      <c r="S400" s="33">
        <v>5.76</v>
      </c>
      <c r="T400" s="30">
        <v>5.7889999999999997</v>
      </c>
      <c r="U400" s="31">
        <v>555900</v>
      </c>
      <c r="V400" s="30">
        <v>70</v>
      </c>
      <c r="W400" s="30">
        <v>34</v>
      </c>
    </row>
    <row r="401" spans="14:23" outlineLevel="2" x14ac:dyDescent="0.2">
      <c r="N401" s="29">
        <v>38358</v>
      </c>
      <c r="O401" s="29">
        <v>38359</v>
      </c>
      <c r="P401" s="29">
        <v>38359</v>
      </c>
      <c r="Q401" s="37">
        <v>38353</v>
      </c>
      <c r="R401" s="30">
        <v>5.89</v>
      </c>
      <c r="S401" s="30">
        <v>5.67</v>
      </c>
      <c r="T401" s="33">
        <v>5.8244999999999996</v>
      </c>
      <c r="U401" s="34">
        <v>794000</v>
      </c>
      <c r="V401" s="33">
        <v>100</v>
      </c>
      <c r="W401" s="33">
        <v>37</v>
      </c>
    </row>
    <row r="402" spans="14:23" outlineLevel="2" x14ac:dyDescent="0.2">
      <c r="N402" s="32">
        <v>38359</v>
      </c>
      <c r="O402" s="32">
        <v>38360</v>
      </c>
      <c r="P402" s="32">
        <v>38362</v>
      </c>
      <c r="Q402" s="37">
        <v>38353</v>
      </c>
      <c r="R402" s="33">
        <v>6.05</v>
      </c>
      <c r="S402" s="33">
        <v>5.73</v>
      </c>
      <c r="T402" s="30">
        <v>6.2077</v>
      </c>
      <c r="U402" s="31">
        <v>635900</v>
      </c>
      <c r="V402" s="30">
        <v>81</v>
      </c>
      <c r="W402" s="30">
        <v>33</v>
      </c>
    </row>
    <row r="403" spans="14:23" outlineLevel="1" x14ac:dyDescent="0.2">
      <c r="N403" s="29">
        <v>38362</v>
      </c>
      <c r="O403" s="29">
        <v>38363</v>
      </c>
      <c r="P403" s="29">
        <v>38363</v>
      </c>
      <c r="Q403" s="37">
        <v>38353</v>
      </c>
      <c r="R403" s="30">
        <v>6.34</v>
      </c>
      <c r="S403" s="30">
        <v>6.1</v>
      </c>
      <c r="T403" s="33">
        <v>5.9580000000000002</v>
      </c>
      <c r="U403" s="34">
        <v>586700</v>
      </c>
      <c r="V403" s="33">
        <v>81</v>
      </c>
      <c r="W403" s="33">
        <v>36</v>
      </c>
    </row>
    <row r="404" spans="14:23" outlineLevel="2" x14ac:dyDescent="0.2">
      <c r="N404" s="32">
        <v>38363</v>
      </c>
      <c r="O404" s="32">
        <v>38364</v>
      </c>
      <c r="P404" s="32">
        <v>38364</v>
      </c>
      <c r="Q404" s="37">
        <v>38353</v>
      </c>
      <c r="R404" s="33">
        <v>6.04</v>
      </c>
      <c r="S404" s="33">
        <v>5.88</v>
      </c>
      <c r="T404" s="30">
        <v>5.8920000000000003</v>
      </c>
      <c r="U404" s="31">
        <v>796800</v>
      </c>
      <c r="V404" s="30">
        <v>102</v>
      </c>
      <c r="W404" s="30">
        <v>32</v>
      </c>
    </row>
    <row r="405" spans="14:23" outlineLevel="2" x14ac:dyDescent="0.2">
      <c r="N405" s="29">
        <v>38364</v>
      </c>
      <c r="O405" s="29">
        <v>38365</v>
      </c>
      <c r="P405" s="29">
        <v>38365</v>
      </c>
      <c r="Q405" s="37">
        <v>38353</v>
      </c>
      <c r="R405" s="30">
        <v>5.99</v>
      </c>
      <c r="S405" s="30">
        <v>5.84</v>
      </c>
      <c r="T405" s="33">
        <v>6.0594999999999999</v>
      </c>
      <c r="U405" s="34">
        <v>580600</v>
      </c>
      <c r="V405" s="33">
        <v>70</v>
      </c>
      <c r="W405" s="33">
        <v>28</v>
      </c>
    </row>
    <row r="406" spans="14:23" outlineLevel="2" x14ac:dyDescent="0.2">
      <c r="N406" s="32">
        <v>38365</v>
      </c>
      <c r="O406" s="32">
        <v>38366</v>
      </c>
      <c r="P406" s="32">
        <v>38366</v>
      </c>
      <c r="Q406" s="37">
        <v>38353</v>
      </c>
      <c r="R406" s="33">
        <v>6.25</v>
      </c>
      <c r="S406" s="33">
        <v>5.94</v>
      </c>
      <c r="T406" s="30">
        <v>6.4516999999999998</v>
      </c>
      <c r="U406" s="31">
        <v>623900</v>
      </c>
      <c r="V406" s="30">
        <v>91</v>
      </c>
      <c r="W406" s="30">
        <v>33</v>
      </c>
    </row>
    <row r="407" spans="14:23" outlineLevel="2" x14ac:dyDescent="0.2">
      <c r="N407" s="29">
        <v>38366</v>
      </c>
      <c r="O407" s="29">
        <v>38367</v>
      </c>
      <c r="P407" s="29">
        <v>38370</v>
      </c>
      <c r="Q407" s="37">
        <v>38353</v>
      </c>
      <c r="R407" s="30">
        <v>6.5549999999999997</v>
      </c>
      <c r="S407" s="30">
        <v>6.2850000000000001</v>
      </c>
      <c r="T407" s="33">
        <v>6.6863000000000001</v>
      </c>
      <c r="U407" s="34">
        <v>633600</v>
      </c>
      <c r="V407" s="33">
        <v>79</v>
      </c>
      <c r="W407" s="33">
        <v>32</v>
      </c>
    </row>
    <row r="408" spans="14:23" outlineLevel="2" x14ac:dyDescent="0.2">
      <c r="N408" s="32">
        <v>38370</v>
      </c>
      <c r="O408" s="32">
        <v>38371</v>
      </c>
      <c r="P408" s="32">
        <v>38371</v>
      </c>
      <c r="Q408" s="37">
        <v>38353</v>
      </c>
      <c r="R408" s="33">
        <v>6.87</v>
      </c>
      <c r="S408" s="33">
        <v>6.25</v>
      </c>
      <c r="T408" s="30">
        <v>6.1955999999999998</v>
      </c>
      <c r="U408" s="31">
        <v>698200</v>
      </c>
      <c r="V408" s="30">
        <v>88</v>
      </c>
      <c r="W408" s="30">
        <v>35</v>
      </c>
    </row>
    <row r="409" spans="14:23" outlineLevel="2" x14ac:dyDescent="0.2">
      <c r="N409" s="29">
        <v>38371</v>
      </c>
      <c r="O409" s="29">
        <v>38372</v>
      </c>
      <c r="P409" s="29">
        <v>38372</v>
      </c>
      <c r="Q409" s="37">
        <v>38353</v>
      </c>
      <c r="R409" s="30">
        <v>6.33</v>
      </c>
      <c r="S409" s="30">
        <v>6.125</v>
      </c>
      <c r="T409" s="33">
        <v>6.266</v>
      </c>
      <c r="U409" s="34">
        <v>562900</v>
      </c>
      <c r="V409" s="33">
        <v>74</v>
      </c>
      <c r="W409" s="33">
        <v>31</v>
      </c>
    </row>
    <row r="410" spans="14:23" outlineLevel="2" x14ac:dyDescent="0.2">
      <c r="N410" s="32">
        <v>38372</v>
      </c>
      <c r="O410" s="32">
        <v>38373</v>
      </c>
      <c r="P410" s="32">
        <v>38373</v>
      </c>
      <c r="Q410" s="37">
        <v>38353</v>
      </c>
      <c r="R410" s="33">
        <v>6.35</v>
      </c>
      <c r="S410" s="33">
        <v>6.1</v>
      </c>
      <c r="T410" s="30">
        <v>6.4329999999999998</v>
      </c>
      <c r="U410" s="31">
        <v>542900</v>
      </c>
      <c r="V410" s="30">
        <v>76</v>
      </c>
      <c r="W410" s="30">
        <v>36</v>
      </c>
    </row>
    <row r="411" spans="14:23" outlineLevel="2" x14ac:dyDescent="0.2">
      <c r="N411" s="29">
        <v>38373</v>
      </c>
      <c r="O411" s="29">
        <v>38374</v>
      </c>
      <c r="P411" s="29">
        <v>38376</v>
      </c>
      <c r="Q411" s="37">
        <v>38353</v>
      </c>
      <c r="R411" s="30">
        <v>6.56</v>
      </c>
      <c r="S411" s="30">
        <v>6.33</v>
      </c>
      <c r="T411" s="33">
        <v>6.4073000000000002</v>
      </c>
      <c r="U411" s="34">
        <v>518000</v>
      </c>
      <c r="V411" s="33">
        <v>59</v>
      </c>
      <c r="W411" s="33">
        <v>30</v>
      </c>
    </row>
    <row r="412" spans="14:23" outlineLevel="2" x14ac:dyDescent="0.2">
      <c r="N412" s="32">
        <v>38376</v>
      </c>
      <c r="O412" s="32">
        <v>38377</v>
      </c>
      <c r="P412" s="32">
        <v>38377</v>
      </c>
      <c r="Q412" s="37">
        <v>38353</v>
      </c>
      <c r="R412" s="33">
        <v>6.48</v>
      </c>
      <c r="S412" s="33">
        <v>6.3449999999999998</v>
      </c>
      <c r="T412" s="30">
        <v>6.4358000000000004</v>
      </c>
      <c r="U412" s="31">
        <v>658400</v>
      </c>
      <c r="V412" s="30">
        <v>78</v>
      </c>
      <c r="W412" s="30">
        <v>27</v>
      </c>
    </row>
    <row r="413" spans="14:23" outlineLevel="2" x14ac:dyDescent="0.2">
      <c r="N413" s="29">
        <v>38377</v>
      </c>
      <c r="O413" s="29">
        <v>38378</v>
      </c>
      <c r="P413" s="29">
        <v>38378</v>
      </c>
      <c r="Q413" s="37">
        <v>38353</v>
      </c>
      <c r="R413" s="30">
        <v>6.55</v>
      </c>
      <c r="S413" s="30">
        <v>6.26</v>
      </c>
      <c r="T413" s="33">
        <v>6.4358000000000004</v>
      </c>
      <c r="U413" s="34">
        <v>577200</v>
      </c>
      <c r="V413" s="33">
        <v>69</v>
      </c>
      <c r="W413" s="33">
        <v>33</v>
      </c>
    </row>
    <row r="414" spans="14:23" outlineLevel="2" x14ac:dyDescent="0.2">
      <c r="N414" s="32">
        <v>38378</v>
      </c>
      <c r="O414" s="32">
        <v>38379</v>
      </c>
      <c r="P414" s="32">
        <v>38379</v>
      </c>
      <c r="Q414" s="37">
        <v>38353</v>
      </c>
      <c r="R414" s="33">
        <v>6.54</v>
      </c>
      <c r="S414" s="33">
        <v>6.38</v>
      </c>
      <c r="T414" s="30">
        <v>6.5021000000000004</v>
      </c>
      <c r="U414" s="31">
        <v>423500</v>
      </c>
      <c r="V414" s="30">
        <v>55</v>
      </c>
      <c r="W414" s="30">
        <v>30</v>
      </c>
    </row>
    <row r="415" spans="14:23" outlineLevel="2" x14ac:dyDescent="0.2">
      <c r="N415" s="29">
        <v>38379</v>
      </c>
      <c r="O415" s="29">
        <v>38380</v>
      </c>
      <c r="P415" s="29">
        <v>38380</v>
      </c>
      <c r="Q415" s="37">
        <v>38353</v>
      </c>
      <c r="R415" s="30">
        <v>6.56</v>
      </c>
      <c r="S415" s="30">
        <v>6.46</v>
      </c>
      <c r="T415" s="33">
        <v>6.2245999999999997</v>
      </c>
      <c r="U415" s="34">
        <v>279100</v>
      </c>
      <c r="V415" s="33">
        <v>46</v>
      </c>
      <c r="W415" s="33">
        <v>28</v>
      </c>
    </row>
    <row r="416" spans="14:23" outlineLevel="2" x14ac:dyDescent="0.2">
      <c r="N416" s="32">
        <v>38380</v>
      </c>
      <c r="O416" s="32">
        <v>38381</v>
      </c>
      <c r="P416" s="32">
        <v>38383</v>
      </c>
      <c r="Q416" s="37">
        <v>38353</v>
      </c>
      <c r="R416" s="33">
        <v>6.28</v>
      </c>
      <c r="S416" s="33">
        <v>6.165</v>
      </c>
      <c r="T416" s="33">
        <f>SUBTOTAL(1,T396:T415)</f>
        <v>6.1430950000000006</v>
      </c>
      <c r="U416" s="34"/>
      <c r="V416" s="33"/>
      <c r="W416" s="33"/>
    </row>
    <row r="417" spans="14:23" ht="18.75" outlineLevel="2" x14ac:dyDescent="0.2">
      <c r="N417" s="32"/>
      <c r="O417" s="32"/>
      <c r="P417" s="32"/>
      <c r="Q417" s="38" t="s">
        <v>62</v>
      </c>
      <c r="R417" s="33"/>
      <c r="S417" s="33"/>
      <c r="T417" s="30">
        <v>6.1430999999999996</v>
      </c>
      <c r="U417" s="31">
        <v>728100</v>
      </c>
      <c r="V417" s="30">
        <v>93</v>
      </c>
      <c r="W417" s="30">
        <v>32</v>
      </c>
    </row>
    <row r="418" spans="14:23" outlineLevel="2" x14ac:dyDescent="0.2">
      <c r="N418" s="29">
        <v>38383</v>
      </c>
      <c r="O418" s="29">
        <v>38384</v>
      </c>
      <c r="P418" s="29">
        <v>38384</v>
      </c>
      <c r="Q418" s="37">
        <v>38384</v>
      </c>
      <c r="R418" s="30">
        <v>6.3</v>
      </c>
      <c r="S418" s="30">
        <v>6.0949999999999998</v>
      </c>
      <c r="T418" s="33">
        <v>6.2845000000000004</v>
      </c>
      <c r="U418" s="34">
        <v>765800</v>
      </c>
      <c r="V418" s="33">
        <v>93</v>
      </c>
      <c r="W418" s="33">
        <v>35</v>
      </c>
    </row>
    <row r="419" spans="14:23" outlineLevel="2" x14ac:dyDescent="0.2">
      <c r="N419" s="32">
        <v>38384</v>
      </c>
      <c r="O419" s="32">
        <v>38385</v>
      </c>
      <c r="P419" s="32">
        <v>38385</v>
      </c>
      <c r="Q419" s="37">
        <v>38384</v>
      </c>
      <c r="R419" s="33">
        <v>6.36</v>
      </c>
      <c r="S419" s="33">
        <v>6.2249999999999996</v>
      </c>
      <c r="T419" s="30">
        <v>6.3794000000000004</v>
      </c>
      <c r="U419" s="31">
        <v>989100</v>
      </c>
      <c r="V419" s="30">
        <v>128</v>
      </c>
      <c r="W419" s="30">
        <v>35</v>
      </c>
    </row>
    <row r="420" spans="14:23" outlineLevel="2" x14ac:dyDescent="0.2">
      <c r="N420" s="29">
        <v>38385</v>
      </c>
      <c r="O420" s="29">
        <v>38386</v>
      </c>
      <c r="P420" s="29">
        <v>38386</v>
      </c>
      <c r="Q420" s="37">
        <v>38384</v>
      </c>
      <c r="R420" s="30">
        <v>6.4550000000000001</v>
      </c>
      <c r="S420" s="30">
        <v>6.32</v>
      </c>
      <c r="T420" s="33">
        <v>6.3178000000000001</v>
      </c>
      <c r="U420" s="34">
        <v>716200</v>
      </c>
      <c r="V420" s="33">
        <v>91</v>
      </c>
      <c r="W420" s="33">
        <v>33</v>
      </c>
    </row>
    <row r="421" spans="14:23" outlineLevel="2" x14ac:dyDescent="0.2">
      <c r="N421" s="32">
        <v>38386</v>
      </c>
      <c r="O421" s="32">
        <v>38387</v>
      </c>
      <c r="P421" s="32">
        <v>38387</v>
      </c>
      <c r="Q421" s="37">
        <v>38384</v>
      </c>
      <c r="R421" s="33">
        <v>6.4</v>
      </c>
      <c r="S421" s="33">
        <v>6.1</v>
      </c>
      <c r="T421" s="30">
        <v>6.1154000000000002</v>
      </c>
      <c r="U421" s="31">
        <v>690400</v>
      </c>
      <c r="V421" s="30">
        <v>94</v>
      </c>
      <c r="W421" s="30">
        <v>37</v>
      </c>
    </row>
    <row r="422" spans="14:23" outlineLevel="2" x14ac:dyDescent="0.2">
      <c r="N422" s="29">
        <v>38387</v>
      </c>
      <c r="O422" s="29">
        <v>38388</v>
      </c>
      <c r="P422" s="29">
        <v>38390</v>
      </c>
      <c r="Q422" s="37">
        <v>38384</v>
      </c>
      <c r="R422" s="30">
        <v>6.2</v>
      </c>
      <c r="S422" s="30">
        <v>6.07</v>
      </c>
      <c r="T422" s="33">
        <v>6.0224000000000002</v>
      </c>
      <c r="U422" s="34">
        <v>712700</v>
      </c>
      <c r="V422" s="33">
        <v>99</v>
      </c>
      <c r="W422" s="33">
        <v>35</v>
      </c>
    </row>
    <row r="423" spans="14:23" outlineLevel="2" x14ac:dyDescent="0.2">
      <c r="N423" s="32">
        <v>38390</v>
      </c>
      <c r="O423" s="32">
        <v>38391</v>
      </c>
      <c r="P423" s="32">
        <v>38391</v>
      </c>
      <c r="Q423" s="37">
        <v>38384</v>
      </c>
      <c r="R423" s="33">
        <v>6.07</v>
      </c>
      <c r="S423" s="33">
        <v>5.9450000000000003</v>
      </c>
      <c r="T423" s="30">
        <v>5.9451000000000001</v>
      </c>
      <c r="U423" s="31">
        <v>584800</v>
      </c>
      <c r="V423" s="30">
        <v>81</v>
      </c>
      <c r="W423" s="30">
        <v>31</v>
      </c>
    </row>
    <row r="424" spans="14:23" outlineLevel="2" x14ac:dyDescent="0.2">
      <c r="N424" s="29">
        <v>38391</v>
      </c>
      <c r="O424" s="29">
        <v>38392</v>
      </c>
      <c r="P424" s="29">
        <v>38392</v>
      </c>
      <c r="Q424" s="37">
        <v>38384</v>
      </c>
      <c r="R424" s="30">
        <v>6.0149999999999997</v>
      </c>
      <c r="S424" s="30">
        <v>5.89</v>
      </c>
      <c r="T424" s="33">
        <v>6.1990999999999996</v>
      </c>
      <c r="U424" s="34">
        <v>565600</v>
      </c>
      <c r="V424" s="33">
        <v>96</v>
      </c>
      <c r="W424" s="33">
        <v>38</v>
      </c>
    </row>
    <row r="425" spans="14:23" outlineLevel="2" x14ac:dyDescent="0.2">
      <c r="N425" s="32">
        <v>38392</v>
      </c>
      <c r="O425" s="32">
        <v>38393</v>
      </c>
      <c r="P425" s="32">
        <v>38393</v>
      </c>
      <c r="Q425" s="37">
        <v>38384</v>
      </c>
      <c r="R425" s="33">
        <v>6.22</v>
      </c>
      <c r="S425" s="33">
        <v>6.1550000000000002</v>
      </c>
      <c r="T425" s="30">
        <v>6.2070999999999996</v>
      </c>
      <c r="U425" s="31">
        <v>548700</v>
      </c>
      <c r="V425" s="30">
        <v>89</v>
      </c>
      <c r="W425" s="30">
        <v>35</v>
      </c>
    </row>
    <row r="426" spans="14:23" outlineLevel="1" x14ac:dyDescent="0.2">
      <c r="N426" s="29">
        <v>38393</v>
      </c>
      <c r="O426" s="29">
        <v>38394</v>
      </c>
      <c r="P426" s="29">
        <v>38394</v>
      </c>
      <c r="Q426" s="37">
        <v>38384</v>
      </c>
      <c r="R426" s="30">
        <v>6.25</v>
      </c>
      <c r="S426" s="30">
        <v>6.1550000000000002</v>
      </c>
      <c r="T426" s="33">
        <v>6.0216000000000003</v>
      </c>
      <c r="U426" s="34">
        <v>457500</v>
      </c>
      <c r="V426" s="33">
        <v>66</v>
      </c>
      <c r="W426" s="33">
        <v>30</v>
      </c>
    </row>
    <row r="427" spans="14:23" outlineLevel="2" x14ac:dyDescent="0.2">
      <c r="N427" s="32">
        <v>38394</v>
      </c>
      <c r="O427" s="32">
        <v>38395</v>
      </c>
      <c r="P427" s="32">
        <v>38397</v>
      </c>
      <c r="Q427" s="37">
        <v>38384</v>
      </c>
      <c r="R427" s="33">
        <v>6.05</v>
      </c>
      <c r="S427" s="33">
        <v>6</v>
      </c>
      <c r="T427" s="30">
        <v>5.9503000000000004</v>
      </c>
      <c r="U427" s="31">
        <v>775900</v>
      </c>
      <c r="V427" s="30">
        <v>101</v>
      </c>
      <c r="W427" s="30">
        <v>30</v>
      </c>
    </row>
    <row r="428" spans="14:23" outlineLevel="2" x14ac:dyDescent="0.2">
      <c r="N428" s="29">
        <v>38397</v>
      </c>
      <c r="O428" s="29">
        <v>38398</v>
      </c>
      <c r="P428" s="29">
        <v>38398</v>
      </c>
      <c r="Q428" s="37">
        <v>38384</v>
      </c>
      <c r="R428" s="30">
        <v>5.99</v>
      </c>
      <c r="S428" s="30">
        <v>5.89</v>
      </c>
      <c r="T428" s="33">
        <v>6.0068000000000001</v>
      </c>
      <c r="U428" s="34">
        <v>452300</v>
      </c>
      <c r="V428" s="33">
        <v>62</v>
      </c>
      <c r="W428" s="33">
        <v>29</v>
      </c>
    </row>
    <row r="429" spans="14:23" outlineLevel="2" x14ac:dyDescent="0.2">
      <c r="N429" s="32">
        <v>38398</v>
      </c>
      <c r="O429" s="32">
        <v>38399</v>
      </c>
      <c r="P429" s="32">
        <v>38399</v>
      </c>
      <c r="Q429" s="37">
        <v>38384</v>
      </c>
      <c r="R429" s="33">
        <v>6.05</v>
      </c>
      <c r="S429" s="33">
        <v>5.9824999999999999</v>
      </c>
      <c r="T429" s="30">
        <v>6.1017000000000001</v>
      </c>
      <c r="U429" s="31">
        <v>614300</v>
      </c>
      <c r="V429" s="30">
        <v>71</v>
      </c>
      <c r="W429" s="30">
        <v>33</v>
      </c>
    </row>
    <row r="430" spans="14:23" outlineLevel="2" x14ac:dyDescent="0.2">
      <c r="N430" s="29">
        <v>38399</v>
      </c>
      <c r="O430" s="29">
        <v>38400</v>
      </c>
      <c r="P430" s="29">
        <v>38400</v>
      </c>
      <c r="Q430" s="37">
        <v>38384</v>
      </c>
      <c r="R430" s="30">
        <v>6.1849999999999996</v>
      </c>
      <c r="S430" s="30">
        <v>6.01</v>
      </c>
      <c r="T430" s="33">
        <v>6.0494000000000003</v>
      </c>
      <c r="U430" s="34">
        <v>575800</v>
      </c>
      <c r="V430" s="33">
        <v>84</v>
      </c>
      <c r="W430" s="33">
        <v>32</v>
      </c>
    </row>
    <row r="431" spans="14:23" outlineLevel="2" x14ac:dyDescent="0.2">
      <c r="N431" s="32">
        <v>38400</v>
      </c>
      <c r="O431" s="32">
        <v>38401</v>
      </c>
      <c r="P431" s="32">
        <v>38401</v>
      </c>
      <c r="Q431" s="37">
        <v>38384</v>
      </c>
      <c r="R431" s="33">
        <v>6.09</v>
      </c>
      <c r="S431" s="33">
        <v>5.97</v>
      </c>
      <c r="T431" s="30">
        <v>5.8802000000000003</v>
      </c>
      <c r="U431" s="31">
        <v>389500</v>
      </c>
      <c r="V431" s="30">
        <v>63</v>
      </c>
      <c r="W431" s="30">
        <v>32</v>
      </c>
    </row>
    <row r="432" spans="14:23" outlineLevel="2" x14ac:dyDescent="0.2">
      <c r="N432" s="29">
        <v>38401</v>
      </c>
      <c r="O432" s="29">
        <v>38402</v>
      </c>
      <c r="P432" s="29">
        <v>38405</v>
      </c>
      <c r="Q432" s="37">
        <v>38384</v>
      </c>
      <c r="R432" s="30">
        <v>5.9349999999999996</v>
      </c>
      <c r="S432" s="30">
        <v>5.85</v>
      </c>
      <c r="T432" s="33">
        <v>5.9212999999999996</v>
      </c>
      <c r="U432" s="34">
        <v>851900</v>
      </c>
      <c r="V432" s="33">
        <v>123</v>
      </c>
      <c r="W432" s="33">
        <v>38</v>
      </c>
    </row>
    <row r="433" spans="14:23" outlineLevel="2" x14ac:dyDescent="0.2">
      <c r="N433" s="32">
        <v>38405</v>
      </c>
      <c r="O433" s="32">
        <v>38406</v>
      </c>
      <c r="P433" s="32">
        <v>38406</v>
      </c>
      <c r="Q433" s="37">
        <v>38384</v>
      </c>
      <c r="R433" s="33">
        <v>6</v>
      </c>
      <c r="S433" s="33">
        <v>5.8849999999999998</v>
      </c>
      <c r="T433" s="30">
        <v>6.0198999999999998</v>
      </c>
      <c r="U433" s="31">
        <v>626100</v>
      </c>
      <c r="V433" s="30">
        <v>85</v>
      </c>
      <c r="W433" s="30">
        <v>37</v>
      </c>
    </row>
    <row r="434" spans="14:23" outlineLevel="2" x14ac:dyDescent="0.2">
      <c r="N434" s="29">
        <v>38406</v>
      </c>
      <c r="O434" s="29">
        <v>38407</v>
      </c>
      <c r="P434" s="29">
        <v>38407</v>
      </c>
      <c r="Q434" s="37">
        <v>38384</v>
      </c>
      <c r="R434" s="30">
        <v>6.12</v>
      </c>
      <c r="S434" s="30">
        <v>5.9850000000000003</v>
      </c>
      <c r="T434" s="33">
        <v>6.3262999999999998</v>
      </c>
      <c r="U434" s="34">
        <v>695300</v>
      </c>
      <c r="V434" s="33">
        <v>86</v>
      </c>
      <c r="W434" s="33">
        <v>33</v>
      </c>
    </row>
    <row r="435" spans="14:23" outlineLevel="2" x14ac:dyDescent="0.2">
      <c r="N435" s="32">
        <v>38407</v>
      </c>
      <c r="O435" s="32">
        <v>38408</v>
      </c>
      <c r="P435" s="32">
        <v>38408</v>
      </c>
      <c r="Q435" s="37">
        <v>38384</v>
      </c>
      <c r="R435" s="33">
        <v>6.4249999999999998</v>
      </c>
      <c r="S435" s="33">
        <v>6.25</v>
      </c>
      <c r="T435" s="30">
        <v>6.2447999999999997</v>
      </c>
      <c r="U435" s="31">
        <v>690200</v>
      </c>
      <c r="V435" s="30">
        <v>82</v>
      </c>
      <c r="W435" s="30">
        <v>33</v>
      </c>
    </row>
    <row r="436" spans="14:23" outlineLevel="2" x14ac:dyDescent="0.2">
      <c r="N436" s="29">
        <v>38408</v>
      </c>
      <c r="O436" s="29">
        <v>38409</v>
      </c>
      <c r="P436" s="29">
        <v>38411</v>
      </c>
      <c r="Q436" s="37">
        <v>38384</v>
      </c>
      <c r="R436" s="30">
        <v>6.39</v>
      </c>
      <c r="S436" s="30">
        <v>6.18</v>
      </c>
      <c r="T436" s="30">
        <f>SUBTOTAL(1,T417:T435)</f>
        <v>6.1124315789473682</v>
      </c>
      <c r="U436" s="31"/>
      <c r="V436" s="30"/>
      <c r="W436" s="30"/>
    </row>
    <row r="437" spans="14:23" ht="18.75" outlineLevel="2" x14ac:dyDescent="0.2">
      <c r="N437" s="29"/>
      <c r="O437" s="29"/>
      <c r="P437" s="29"/>
      <c r="Q437" s="38" t="s">
        <v>63</v>
      </c>
      <c r="R437" s="30"/>
      <c r="S437" s="30"/>
      <c r="T437" s="33">
        <v>6.6262999999999996</v>
      </c>
      <c r="U437" s="34">
        <v>669500</v>
      </c>
      <c r="V437" s="33">
        <v>82</v>
      </c>
      <c r="W437" s="33">
        <v>31</v>
      </c>
    </row>
    <row r="438" spans="14:23" outlineLevel="2" x14ac:dyDescent="0.2">
      <c r="N438" s="32">
        <v>38411</v>
      </c>
      <c r="O438" s="32">
        <v>38412</v>
      </c>
      <c r="P438" s="32">
        <v>38412</v>
      </c>
      <c r="Q438" s="37">
        <v>38412</v>
      </c>
      <c r="R438" s="33">
        <v>6.7</v>
      </c>
      <c r="S438" s="33">
        <v>6.5449999999999999</v>
      </c>
      <c r="T438" s="30">
        <v>6.6322000000000001</v>
      </c>
      <c r="U438" s="31">
        <v>501800</v>
      </c>
      <c r="V438" s="30">
        <v>73</v>
      </c>
      <c r="W438" s="30">
        <v>33</v>
      </c>
    </row>
    <row r="439" spans="14:23" outlineLevel="2" x14ac:dyDescent="0.2">
      <c r="N439" s="29">
        <v>38412</v>
      </c>
      <c r="O439" s="29">
        <v>38413</v>
      </c>
      <c r="P439" s="29">
        <v>38413</v>
      </c>
      <c r="Q439" s="37">
        <v>38412</v>
      </c>
      <c r="R439" s="30">
        <v>6.6749999999999998</v>
      </c>
      <c r="S439" s="30">
        <v>6.54</v>
      </c>
      <c r="T439" s="33">
        <v>6.6143999999999998</v>
      </c>
      <c r="U439" s="34">
        <v>462300</v>
      </c>
      <c r="V439" s="33">
        <v>69</v>
      </c>
      <c r="W439" s="33">
        <v>31</v>
      </c>
    </row>
    <row r="440" spans="14:23" outlineLevel="2" x14ac:dyDescent="0.2">
      <c r="N440" s="32">
        <v>38413</v>
      </c>
      <c r="O440" s="32">
        <v>38414</v>
      </c>
      <c r="P440" s="32">
        <v>38414</v>
      </c>
      <c r="Q440" s="37">
        <v>38412</v>
      </c>
      <c r="R440" s="33">
        <v>6.6749999999999998</v>
      </c>
      <c r="S440" s="33">
        <v>6.5449999999999999</v>
      </c>
      <c r="T440" s="30">
        <v>6.7159000000000004</v>
      </c>
      <c r="U440" s="31">
        <v>405500</v>
      </c>
      <c r="V440" s="30">
        <v>59</v>
      </c>
      <c r="W440" s="30">
        <v>22</v>
      </c>
    </row>
    <row r="441" spans="14:23" outlineLevel="2" x14ac:dyDescent="0.2">
      <c r="N441" s="29">
        <v>38414</v>
      </c>
      <c r="O441" s="29">
        <v>38415</v>
      </c>
      <c r="P441" s="29">
        <v>38415</v>
      </c>
      <c r="Q441" s="37">
        <v>38412</v>
      </c>
      <c r="R441" s="30">
        <v>6.7949999999999999</v>
      </c>
      <c r="S441" s="30">
        <v>6.6</v>
      </c>
      <c r="T441" s="33">
        <v>6.5115999999999996</v>
      </c>
      <c r="U441" s="34">
        <v>498800</v>
      </c>
      <c r="V441" s="33">
        <v>69</v>
      </c>
      <c r="W441" s="33">
        <v>29</v>
      </c>
    </row>
    <row r="442" spans="14:23" outlineLevel="2" x14ac:dyDescent="0.2">
      <c r="N442" s="32">
        <v>38415</v>
      </c>
      <c r="O442" s="32">
        <v>38416</v>
      </c>
      <c r="P442" s="32">
        <v>38418</v>
      </c>
      <c r="Q442" s="37">
        <v>38412</v>
      </c>
      <c r="R442" s="33">
        <v>6.73</v>
      </c>
      <c r="S442" s="33">
        <v>6.45</v>
      </c>
      <c r="T442" s="30">
        <v>6.6590999999999996</v>
      </c>
      <c r="U442" s="31">
        <v>343300</v>
      </c>
      <c r="V442" s="30">
        <v>50</v>
      </c>
      <c r="W442" s="30">
        <v>22</v>
      </c>
    </row>
    <row r="443" spans="14:23" outlineLevel="2" x14ac:dyDescent="0.2">
      <c r="N443" s="29">
        <v>38418</v>
      </c>
      <c r="O443" s="29">
        <v>38419</v>
      </c>
      <c r="P443" s="29">
        <v>38419</v>
      </c>
      <c r="Q443" s="37">
        <v>38412</v>
      </c>
      <c r="R443" s="30">
        <v>6.7</v>
      </c>
      <c r="S443" s="30">
        <v>6.6</v>
      </c>
      <c r="T443" s="33">
        <v>6.8148</v>
      </c>
      <c r="U443" s="34">
        <v>489300</v>
      </c>
      <c r="V443" s="33">
        <v>72</v>
      </c>
      <c r="W443" s="33">
        <v>31</v>
      </c>
    </row>
    <row r="444" spans="14:23" outlineLevel="2" x14ac:dyDescent="0.2">
      <c r="N444" s="32">
        <v>38419</v>
      </c>
      <c r="O444" s="32">
        <v>38420</v>
      </c>
      <c r="P444" s="32">
        <v>38420</v>
      </c>
      <c r="Q444" s="37">
        <v>38412</v>
      </c>
      <c r="R444" s="33">
        <v>6.99</v>
      </c>
      <c r="S444" s="33">
        <v>6.6849999999999996</v>
      </c>
      <c r="T444" s="30">
        <v>6.9859999999999998</v>
      </c>
      <c r="U444" s="31">
        <v>474000</v>
      </c>
      <c r="V444" s="30">
        <v>68</v>
      </c>
      <c r="W444" s="30">
        <v>28</v>
      </c>
    </row>
    <row r="445" spans="14:23" outlineLevel="2" x14ac:dyDescent="0.2">
      <c r="N445" s="29">
        <v>38420</v>
      </c>
      <c r="O445" s="29">
        <v>38421</v>
      </c>
      <c r="P445" s="29">
        <v>38421</v>
      </c>
      <c r="Q445" s="37">
        <v>38412</v>
      </c>
      <c r="R445" s="30">
        <v>7.06</v>
      </c>
      <c r="S445" s="30">
        <v>6.91</v>
      </c>
      <c r="T445" s="33">
        <v>6.91</v>
      </c>
      <c r="U445" s="34">
        <v>369300</v>
      </c>
      <c r="V445" s="33">
        <v>54</v>
      </c>
      <c r="W445" s="33">
        <v>27</v>
      </c>
    </row>
    <row r="446" spans="14:23" outlineLevel="2" x14ac:dyDescent="0.2">
      <c r="N446" s="32">
        <v>38421</v>
      </c>
      <c r="O446" s="32">
        <v>38422</v>
      </c>
      <c r="P446" s="32">
        <v>38422</v>
      </c>
      <c r="Q446" s="37">
        <v>38412</v>
      </c>
      <c r="R446" s="33">
        <v>6.99</v>
      </c>
      <c r="S446" s="33">
        <v>6.87</v>
      </c>
      <c r="T446" s="30">
        <v>6.7321</v>
      </c>
      <c r="U446" s="31">
        <v>263700</v>
      </c>
      <c r="V446" s="30">
        <v>45</v>
      </c>
      <c r="W446" s="30">
        <v>26</v>
      </c>
    </row>
    <row r="447" spans="14:23" outlineLevel="2" x14ac:dyDescent="0.2">
      <c r="N447" s="29">
        <v>38422</v>
      </c>
      <c r="O447" s="29">
        <v>38423</v>
      </c>
      <c r="P447" s="29">
        <v>38425</v>
      </c>
      <c r="Q447" s="37">
        <v>38412</v>
      </c>
      <c r="R447" s="30">
        <v>6.8</v>
      </c>
      <c r="S447" s="30">
        <v>6.68</v>
      </c>
      <c r="T447" s="33">
        <v>6.8586999999999998</v>
      </c>
      <c r="U447" s="34">
        <v>493900</v>
      </c>
      <c r="V447" s="33">
        <v>68</v>
      </c>
      <c r="W447" s="33">
        <v>28</v>
      </c>
    </row>
    <row r="448" spans="14:23" outlineLevel="1" x14ac:dyDescent="0.2">
      <c r="N448" s="32">
        <v>38425</v>
      </c>
      <c r="O448" s="32">
        <v>38426</v>
      </c>
      <c r="P448" s="32">
        <v>38426</v>
      </c>
      <c r="Q448" s="37">
        <v>38412</v>
      </c>
      <c r="R448" s="33">
        <v>6.99</v>
      </c>
      <c r="S448" s="33">
        <v>6.8</v>
      </c>
      <c r="T448" s="30">
        <v>7.1553000000000004</v>
      </c>
      <c r="U448" s="31">
        <v>415100</v>
      </c>
      <c r="V448" s="30">
        <v>57</v>
      </c>
      <c r="W448" s="30">
        <v>28</v>
      </c>
    </row>
    <row r="449" spans="14:23" outlineLevel="2" x14ac:dyDescent="0.2">
      <c r="N449" s="29">
        <v>38426</v>
      </c>
      <c r="O449" s="29">
        <v>38427</v>
      </c>
      <c r="P449" s="29">
        <v>38427</v>
      </c>
      <c r="Q449" s="37">
        <v>38412</v>
      </c>
      <c r="R449" s="30">
        <v>7.2</v>
      </c>
      <c r="S449" s="30">
        <v>7.0750000000000002</v>
      </c>
      <c r="T449" s="33">
        <v>7.0793999999999997</v>
      </c>
      <c r="U449" s="34">
        <v>477700</v>
      </c>
      <c r="V449" s="33">
        <v>68</v>
      </c>
      <c r="W449" s="33">
        <v>28</v>
      </c>
    </row>
    <row r="450" spans="14:23" outlineLevel="2" x14ac:dyDescent="0.2">
      <c r="N450" s="32">
        <v>38427</v>
      </c>
      <c r="O450" s="32">
        <v>38428</v>
      </c>
      <c r="P450" s="32">
        <v>38428</v>
      </c>
      <c r="Q450" s="37">
        <v>38412</v>
      </c>
      <c r="R450" s="33">
        <v>7.12</v>
      </c>
      <c r="S450" s="33">
        <v>7.06</v>
      </c>
      <c r="T450" s="30">
        <v>7.2504</v>
      </c>
      <c r="U450" s="31">
        <v>617400</v>
      </c>
      <c r="V450" s="30">
        <v>76</v>
      </c>
      <c r="W450" s="30">
        <v>25</v>
      </c>
    </row>
    <row r="451" spans="14:23" outlineLevel="2" x14ac:dyDescent="0.2">
      <c r="N451" s="29">
        <v>38428</v>
      </c>
      <c r="O451" s="29">
        <v>38429</v>
      </c>
      <c r="P451" s="29">
        <v>38429</v>
      </c>
      <c r="Q451" s="37">
        <v>38412</v>
      </c>
      <c r="R451" s="30">
        <v>7.3449999999999998</v>
      </c>
      <c r="S451" s="30">
        <v>7.0250000000000004</v>
      </c>
      <c r="T451" s="33">
        <v>7.1174999999999997</v>
      </c>
      <c r="U451" s="34">
        <v>655400</v>
      </c>
      <c r="V451" s="33">
        <v>84</v>
      </c>
      <c r="W451" s="33">
        <v>26</v>
      </c>
    </row>
    <row r="452" spans="14:23" outlineLevel="2" x14ac:dyDescent="0.2">
      <c r="N452" s="32">
        <v>38429</v>
      </c>
      <c r="O452" s="32">
        <v>38430</v>
      </c>
      <c r="P452" s="32">
        <v>38432</v>
      </c>
      <c r="Q452" s="37">
        <v>38412</v>
      </c>
      <c r="R452" s="33">
        <v>7.18</v>
      </c>
      <c r="S452" s="33">
        <v>7.05</v>
      </c>
      <c r="T452" s="30">
        <v>7.1654</v>
      </c>
      <c r="U452" s="31">
        <v>355900</v>
      </c>
      <c r="V452" s="30">
        <v>55</v>
      </c>
      <c r="W452" s="30">
        <v>26</v>
      </c>
    </row>
    <row r="453" spans="14:23" outlineLevel="2" x14ac:dyDescent="0.2">
      <c r="N453" s="29">
        <v>38432</v>
      </c>
      <c r="O453" s="29">
        <v>38433</v>
      </c>
      <c r="P453" s="29">
        <v>38433</v>
      </c>
      <c r="Q453" s="37">
        <v>38412</v>
      </c>
      <c r="R453" s="30">
        <v>7.22</v>
      </c>
      <c r="S453" s="30">
        <v>7.13</v>
      </c>
      <c r="T453" s="33">
        <v>7.2455999999999996</v>
      </c>
      <c r="U453" s="34">
        <v>565100</v>
      </c>
      <c r="V453" s="33">
        <v>76</v>
      </c>
      <c r="W453" s="33">
        <v>33</v>
      </c>
    </row>
    <row r="454" spans="14:23" outlineLevel="2" x14ac:dyDescent="0.2">
      <c r="N454" s="32">
        <v>38433</v>
      </c>
      <c r="O454" s="32">
        <v>38434</v>
      </c>
      <c r="P454" s="32">
        <v>38434</v>
      </c>
      <c r="Q454" s="37">
        <v>38412</v>
      </c>
      <c r="R454" s="33">
        <v>7.3274999999999997</v>
      </c>
      <c r="S454" s="33">
        <v>7.2149999999999999</v>
      </c>
      <c r="T454" s="30">
        <v>7.1075999999999997</v>
      </c>
      <c r="U454" s="31">
        <v>416900</v>
      </c>
      <c r="V454" s="30">
        <v>58</v>
      </c>
      <c r="W454" s="30">
        <v>28</v>
      </c>
    </row>
    <row r="455" spans="14:23" outlineLevel="2" x14ac:dyDescent="0.2">
      <c r="N455" s="29">
        <v>38434</v>
      </c>
      <c r="O455" s="29">
        <v>38435</v>
      </c>
      <c r="P455" s="29">
        <v>38435</v>
      </c>
      <c r="Q455" s="37">
        <v>38412</v>
      </c>
      <c r="R455" s="30">
        <v>7.165</v>
      </c>
      <c r="S455" s="30">
        <v>7.07</v>
      </c>
      <c r="T455" s="33">
        <v>7.0754000000000001</v>
      </c>
      <c r="U455" s="34">
        <v>622700</v>
      </c>
      <c r="V455" s="33">
        <v>86</v>
      </c>
      <c r="W455" s="33">
        <v>31</v>
      </c>
    </row>
    <row r="456" spans="14:23" outlineLevel="2" x14ac:dyDescent="0.2">
      <c r="N456" s="32">
        <v>38435</v>
      </c>
      <c r="O456" s="32">
        <v>38436</v>
      </c>
      <c r="P456" s="32">
        <v>38439</v>
      </c>
      <c r="Q456" s="37">
        <v>38412</v>
      </c>
      <c r="R456" s="33">
        <v>7.125</v>
      </c>
      <c r="S456" s="33">
        <v>7</v>
      </c>
      <c r="T456" s="30">
        <v>6.9409000000000001</v>
      </c>
      <c r="U456" s="31">
        <v>449700</v>
      </c>
      <c r="V456" s="30">
        <v>68</v>
      </c>
      <c r="W456" s="30">
        <v>29</v>
      </c>
    </row>
    <row r="457" spans="14:23" outlineLevel="2" x14ac:dyDescent="0.2">
      <c r="N457" s="29">
        <v>38439</v>
      </c>
      <c r="O457" s="29">
        <v>38440</v>
      </c>
      <c r="P457" s="29">
        <v>38440</v>
      </c>
      <c r="Q457" s="37">
        <v>38412</v>
      </c>
      <c r="R457" s="30">
        <v>6.96</v>
      </c>
      <c r="S457" s="30">
        <v>6.9</v>
      </c>
      <c r="T457" s="33">
        <v>6.9332000000000003</v>
      </c>
      <c r="U457" s="34">
        <v>405600</v>
      </c>
      <c r="V457" s="33">
        <v>57</v>
      </c>
      <c r="W457" s="33">
        <v>26</v>
      </c>
    </row>
    <row r="458" spans="14:23" outlineLevel="2" x14ac:dyDescent="0.2">
      <c r="N458" s="32">
        <v>38440</v>
      </c>
      <c r="O458" s="32">
        <v>38441</v>
      </c>
      <c r="P458" s="32">
        <v>38441</v>
      </c>
      <c r="Q458" s="37">
        <v>38412</v>
      </c>
      <c r="R458" s="33">
        <v>7.08</v>
      </c>
      <c r="S458" s="33">
        <v>6.89</v>
      </c>
      <c r="T458" s="30">
        <v>7.1708999999999996</v>
      </c>
      <c r="U458" s="31">
        <v>429200</v>
      </c>
      <c r="V458" s="30">
        <v>56</v>
      </c>
      <c r="W458" s="30">
        <v>27</v>
      </c>
    </row>
    <row r="459" spans="14:23" outlineLevel="2" x14ac:dyDescent="0.2">
      <c r="N459" s="29">
        <v>38441</v>
      </c>
      <c r="O459" s="29">
        <v>38442</v>
      </c>
      <c r="P459" s="29">
        <v>38442</v>
      </c>
      <c r="Q459" s="37">
        <v>38412</v>
      </c>
      <c r="R459" s="30">
        <v>7.22</v>
      </c>
      <c r="S459" s="30">
        <v>7.12</v>
      </c>
      <c r="T459" s="30">
        <f>SUBTOTAL(1,T437:T458)</f>
        <v>6.9228499999999977</v>
      </c>
      <c r="U459" s="31"/>
      <c r="V459" s="30"/>
      <c r="W459" s="30"/>
    </row>
    <row r="460" spans="14:23" ht="18.75" outlineLevel="2" x14ac:dyDescent="0.2">
      <c r="N460" s="29"/>
      <c r="O460" s="29"/>
      <c r="P460" s="29"/>
      <c r="Q460" s="38" t="s">
        <v>64</v>
      </c>
      <c r="R460" s="30"/>
      <c r="S460" s="30"/>
      <c r="T460" s="33">
        <v>7.4661999999999997</v>
      </c>
      <c r="U460" s="34">
        <v>544800</v>
      </c>
      <c r="V460" s="33">
        <v>83</v>
      </c>
      <c r="W460" s="33">
        <v>35</v>
      </c>
    </row>
    <row r="461" spans="14:23" outlineLevel="2" x14ac:dyDescent="0.2">
      <c r="N461" s="32">
        <v>38442</v>
      </c>
      <c r="O461" s="32">
        <v>38443</v>
      </c>
      <c r="P461" s="32">
        <v>38443</v>
      </c>
      <c r="Q461" s="37">
        <v>38443</v>
      </c>
      <c r="R461" s="33">
        <v>7.66</v>
      </c>
      <c r="S461" s="33">
        <v>7.35</v>
      </c>
      <c r="T461" s="30">
        <v>7.5693999999999999</v>
      </c>
      <c r="U461" s="31">
        <v>682800</v>
      </c>
      <c r="V461" s="30">
        <v>89</v>
      </c>
      <c r="W461" s="30">
        <v>36</v>
      </c>
    </row>
    <row r="462" spans="14:23" outlineLevel="2" x14ac:dyDescent="0.2">
      <c r="N462" s="29">
        <v>38443</v>
      </c>
      <c r="O462" s="29">
        <v>38444</v>
      </c>
      <c r="P462" s="29">
        <v>38446</v>
      </c>
      <c r="Q462" s="37">
        <v>38443</v>
      </c>
      <c r="R462" s="30">
        <v>7.68</v>
      </c>
      <c r="S462" s="30">
        <v>7.51</v>
      </c>
      <c r="T462" s="33">
        <v>7.8003999999999998</v>
      </c>
      <c r="U462" s="34">
        <v>715000</v>
      </c>
      <c r="V462" s="33">
        <v>83</v>
      </c>
      <c r="W462" s="33">
        <v>32</v>
      </c>
    </row>
    <row r="463" spans="14:23" outlineLevel="2" x14ac:dyDescent="0.2">
      <c r="N463" s="32">
        <v>38446</v>
      </c>
      <c r="O463" s="32">
        <v>38447</v>
      </c>
      <c r="P463" s="32">
        <v>38447</v>
      </c>
      <c r="Q463" s="37">
        <v>38443</v>
      </c>
      <c r="R463" s="33">
        <v>7.88</v>
      </c>
      <c r="S463" s="33">
        <v>7.64</v>
      </c>
      <c r="T463" s="30">
        <v>7.4429999999999996</v>
      </c>
      <c r="U463" s="31">
        <v>675000</v>
      </c>
      <c r="V463" s="30">
        <v>98</v>
      </c>
      <c r="W463" s="30">
        <v>33</v>
      </c>
    </row>
    <row r="464" spans="14:23" outlineLevel="2" x14ac:dyDescent="0.2">
      <c r="N464" s="29">
        <v>38447</v>
      </c>
      <c r="O464" s="29">
        <v>38448</v>
      </c>
      <c r="P464" s="29">
        <v>38448</v>
      </c>
      <c r="Q464" s="37">
        <v>38443</v>
      </c>
      <c r="R464" s="30">
        <v>7.51</v>
      </c>
      <c r="S464" s="30">
        <v>7.36</v>
      </c>
      <c r="T464" s="33">
        <v>7.4626999999999999</v>
      </c>
      <c r="U464" s="34">
        <v>512000</v>
      </c>
      <c r="V464" s="33">
        <v>70</v>
      </c>
      <c r="W464" s="33">
        <v>34</v>
      </c>
    </row>
    <row r="465" spans="14:23" outlineLevel="2" x14ac:dyDescent="0.2">
      <c r="N465" s="32">
        <v>38448</v>
      </c>
      <c r="O465" s="32">
        <v>38449</v>
      </c>
      <c r="P465" s="32">
        <v>38449</v>
      </c>
      <c r="Q465" s="37">
        <v>38443</v>
      </c>
      <c r="R465" s="33">
        <v>7.57</v>
      </c>
      <c r="S465" s="33">
        <v>7.41</v>
      </c>
      <c r="T465" s="30">
        <v>7.5023</v>
      </c>
      <c r="U465" s="31">
        <v>561100</v>
      </c>
      <c r="V465" s="30">
        <v>82</v>
      </c>
      <c r="W465" s="30">
        <v>35</v>
      </c>
    </row>
    <row r="466" spans="14:23" outlineLevel="2" x14ac:dyDescent="0.2">
      <c r="N466" s="29">
        <v>38449</v>
      </c>
      <c r="O466" s="29">
        <v>38450</v>
      </c>
      <c r="P466" s="29">
        <v>38450</v>
      </c>
      <c r="Q466" s="37">
        <v>38443</v>
      </c>
      <c r="R466" s="30">
        <v>7.5650000000000004</v>
      </c>
      <c r="S466" s="30">
        <v>7.38</v>
      </c>
      <c r="T466" s="33">
        <v>7.2628000000000004</v>
      </c>
      <c r="U466" s="34">
        <v>606900</v>
      </c>
      <c r="V466" s="33">
        <v>77</v>
      </c>
      <c r="W466" s="33">
        <v>29</v>
      </c>
    </row>
    <row r="467" spans="14:23" outlineLevel="2" x14ac:dyDescent="0.2">
      <c r="N467" s="32">
        <v>38450</v>
      </c>
      <c r="O467" s="32">
        <v>38451</v>
      </c>
      <c r="P467" s="32">
        <v>38453</v>
      </c>
      <c r="Q467" s="37">
        <v>38443</v>
      </c>
      <c r="R467" s="33">
        <v>7.31</v>
      </c>
      <c r="S467" s="33">
        <v>7.2</v>
      </c>
      <c r="T467" s="30">
        <v>7.1651999999999996</v>
      </c>
      <c r="U467" s="31">
        <v>371300</v>
      </c>
      <c r="V467" s="30">
        <v>58</v>
      </c>
      <c r="W467" s="30">
        <v>33</v>
      </c>
    </row>
    <row r="468" spans="14:23" outlineLevel="2" x14ac:dyDescent="0.2">
      <c r="N468" s="29">
        <v>38453</v>
      </c>
      <c r="O468" s="29">
        <v>38454</v>
      </c>
      <c r="P468" s="29">
        <v>38454</v>
      </c>
      <c r="Q468" s="37">
        <v>38443</v>
      </c>
      <c r="R468" s="30">
        <v>7.28</v>
      </c>
      <c r="S468" s="30">
        <v>7.085</v>
      </c>
      <c r="T468" s="33">
        <v>7.3409000000000004</v>
      </c>
      <c r="U468" s="34">
        <v>377900</v>
      </c>
      <c r="V468" s="33">
        <v>63</v>
      </c>
      <c r="W468" s="33">
        <v>32</v>
      </c>
    </row>
    <row r="469" spans="14:23" outlineLevel="2" x14ac:dyDescent="0.2">
      <c r="N469" s="32">
        <v>38454</v>
      </c>
      <c r="O469" s="32">
        <v>38455</v>
      </c>
      <c r="P469" s="32">
        <v>38455</v>
      </c>
      <c r="Q469" s="37">
        <v>38443</v>
      </c>
      <c r="R469" s="33">
        <v>7.375</v>
      </c>
      <c r="S469" s="33">
        <v>7.25</v>
      </c>
      <c r="T469" s="30">
        <v>7.0708000000000002</v>
      </c>
      <c r="U469" s="31">
        <v>413200</v>
      </c>
      <c r="V469" s="30">
        <v>65</v>
      </c>
      <c r="W469" s="30">
        <v>34</v>
      </c>
    </row>
    <row r="470" spans="14:23" outlineLevel="1" x14ac:dyDescent="0.2">
      <c r="N470" s="29">
        <v>38455</v>
      </c>
      <c r="O470" s="29">
        <v>38456</v>
      </c>
      <c r="P470" s="29">
        <v>38456</v>
      </c>
      <c r="Q470" s="37">
        <v>38443</v>
      </c>
      <c r="R470" s="30">
        <v>7.1</v>
      </c>
      <c r="S470" s="30">
        <v>7.04</v>
      </c>
      <c r="T470" s="33">
        <v>7.0223000000000004</v>
      </c>
      <c r="U470" s="34">
        <v>430500</v>
      </c>
      <c r="V470" s="33">
        <v>63</v>
      </c>
      <c r="W470" s="33">
        <v>31</v>
      </c>
    </row>
    <row r="471" spans="14:23" outlineLevel="2" x14ac:dyDescent="0.2">
      <c r="N471" s="32">
        <v>38456</v>
      </c>
      <c r="O471" s="32">
        <v>38457</v>
      </c>
      <c r="P471" s="32">
        <v>38457</v>
      </c>
      <c r="Q471" s="37">
        <v>38443</v>
      </c>
      <c r="R471" s="33">
        <v>7.08</v>
      </c>
      <c r="S471" s="33">
        <v>6.94</v>
      </c>
      <c r="T471" s="30">
        <v>6.9538000000000002</v>
      </c>
      <c r="U471" s="31">
        <v>391200</v>
      </c>
      <c r="V471" s="30">
        <v>59</v>
      </c>
      <c r="W471" s="30">
        <v>32</v>
      </c>
    </row>
    <row r="472" spans="14:23" outlineLevel="2" x14ac:dyDescent="0.2">
      <c r="N472" s="29">
        <v>38457</v>
      </c>
      <c r="O472" s="29">
        <v>38458</v>
      </c>
      <c r="P472" s="29">
        <v>38460</v>
      </c>
      <c r="Q472" s="37">
        <v>38443</v>
      </c>
      <c r="R472" s="30">
        <v>7.01</v>
      </c>
      <c r="S472" s="30">
        <v>6.91</v>
      </c>
      <c r="T472" s="33">
        <v>6.9511000000000003</v>
      </c>
      <c r="U472" s="34">
        <v>544100</v>
      </c>
      <c r="V472" s="33">
        <v>70</v>
      </c>
      <c r="W472" s="33">
        <v>31</v>
      </c>
    </row>
    <row r="473" spans="14:23" outlineLevel="2" x14ac:dyDescent="0.2">
      <c r="N473" s="32">
        <v>38460</v>
      </c>
      <c r="O473" s="32">
        <v>38461</v>
      </c>
      <c r="P473" s="32">
        <v>38461</v>
      </c>
      <c r="Q473" s="37">
        <v>38443</v>
      </c>
      <c r="R473" s="33">
        <v>7.0350000000000001</v>
      </c>
      <c r="S473" s="33">
        <v>6.91</v>
      </c>
      <c r="T473" s="30">
        <v>7.0044000000000004</v>
      </c>
      <c r="U473" s="31">
        <v>371300</v>
      </c>
      <c r="V473" s="30">
        <v>55</v>
      </c>
      <c r="W473" s="30">
        <v>29</v>
      </c>
    </row>
    <row r="474" spans="14:23" outlineLevel="2" x14ac:dyDescent="0.2">
      <c r="N474" s="29">
        <v>38461</v>
      </c>
      <c r="O474" s="29">
        <v>38462</v>
      </c>
      <c r="P474" s="29">
        <v>38462</v>
      </c>
      <c r="Q474" s="37">
        <v>38443</v>
      </c>
      <c r="R474" s="30">
        <v>7.04</v>
      </c>
      <c r="S474" s="30">
        <v>6.94</v>
      </c>
      <c r="T474" s="33">
        <v>7.0972</v>
      </c>
      <c r="U474" s="34">
        <v>336200</v>
      </c>
      <c r="V474" s="33">
        <v>50</v>
      </c>
      <c r="W474" s="33">
        <v>29</v>
      </c>
    </row>
    <row r="475" spans="14:23" outlineLevel="2" x14ac:dyDescent="0.2">
      <c r="N475" s="32">
        <v>38462</v>
      </c>
      <c r="O475" s="32">
        <v>38463</v>
      </c>
      <c r="P475" s="32">
        <v>38463</v>
      </c>
      <c r="Q475" s="37">
        <v>38443</v>
      </c>
      <c r="R475" s="33">
        <v>7.13</v>
      </c>
      <c r="S475" s="33">
        <v>7.05</v>
      </c>
      <c r="T475" s="30">
        <v>6.9298000000000002</v>
      </c>
      <c r="U475" s="31">
        <v>415000</v>
      </c>
      <c r="V475" s="30">
        <v>55</v>
      </c>
      <c r="W475" s="30">
        <v>31</v>
      </c>
    </row>
    <row r="476" spans="14:23" outlineLevel="2" x14ac:dyDescent="0.2">
      <c r="N476" s="29">
        <v>38463</v>
      </c>
      <c r="O476" s="29">
        <v>38464</v>
      </c>
      <c r="P476" s="29">
        <v>38464</v>
      </c>
      <c r="Q476" s="37">
        <v>38443</v>
      </c>
      <c r="R476" s="30">
        <v>6.97</v>
      </c>
      <c r="S476" s="30">
        <v>6.88</v>
      </c>
      <c r="T476" s="33">
        <v>7.0555000000000003</v>
      </c>
      <c r="U476" s="34">
        <v>459800</v>
      </c>
      <c r="V476" s="33">
        <v>58</v>
      </c>
      <c r="W476" s="33">
        <v>28</v>
      </c>
    </row>
    <row r="477" spans="14:23" outlineLevel="2" x14ac:dyDescent="0.2">
      <c r="N477" s="32">
        <v>38464</v>
      </c>
      <c r="O477" s="32">
        <v>38465</v>
      </c>
      <c r="P477" s="32">
        <v>38467</v>
      </c>
      <c r="Q477" s="37">
        <v>38443</v>
      </c>
      <c r="R477" s="33">
        <v>7.17</v>
      </c>
      <c r="S477" s="33">
        <v>7.03</v>
      </c>
      <c r="T477" s="30">
        <v>7.2670000000000003</v>
      </c>
      <c r="U477" s="31">
        <v>392200</v>
      </c>
      <c r="V477" s="30">
        <v>57</v>
      </c>
      <c r="W477" s="30">
        <v>34</v>
      </c>
    </row>
    <row r="478" spans="14:23" outlineLevel="2" x14ac:dyDescent="0.2">
      <c r="N478" s="29">
        <v>38467</v>
      </c>
      <c r="O478" s="29">
        <v>38468</v>
      </c>
      <c r="P478" s="29">
        <v>38468</v>
      </c>
      <c r="Q478" s="37">
        <v>38443</v>
      </c>
      <c r="R478" s="30">
        <v>7.29</v>
      </c>
      <c r="S478" s="30">
        <v>7.24</v>
      </c>
      <c r="T478" s="33">
        <v>7.0808</v>
      </c>
      <c r="U478" s="34">
        <v>435900</v>
      </c>
      <c r="V478" s="33">
        <v>66</v>
      </c>
      <c r="W478" s="33">
        <v>34</v>
      </c>
    </row>
    <row r="479" spans="14:23" outlineLevel="2" x14ac:dyDescent="0.2">
      <c r="N479" s="32">
        <v>38468</v>
      </c>
      <c r="O479" s="32">
        <v>38469</v>
      </c>
      <c r="P479" s="32">
        <v>38469</v>
      </c>
      <c r="Q479" s="37">
        <v>38443</v>
      </c>
      <c r="R479" s="33">
        <v>7.12</v>
      </c>
      <c r="S479" s="33">
        <v>7.0449999999999999</v>
      </c>
      <c r="T479" s="30">
        <v>7.1040999999999999</v>
      </c>
      <c r="U479" s="31">
        <v>354400</v>
      </c>
      <c r="V479" s="30">
        <v>52</v>
      </c>
      <c r="W479" s="30">
        <v>29</v>
      </c>
    </row>
    <row r="480" spans="14:23" outlineLevel="2" x14ac:dyDescent="0.2">
      <c r="N480" s="29">
        <v>38469</v>
      </c>
      <c r="O480" s="29">
        <v>38470</v>
      </c>
      <c r="P480" s="29">
        <v>38470</v>
      </c>
      <c r="Q480" s="37">
        <v>38443</v>
      </c>
      <c r="R480" s="30">
        <v>7.1449999999999996</v>
      </c>
      <c r="S480" s="30">
        <v>6.9450000000000003</v>
      </c>
      <c r="T480" s="33">
        <v>6.6596000000000002</v>
      </c>
      <c r="U480" s="34">
        <v>318700</v>
      </c>
      <c r="V480" s="33">
        <v>56</v>
      </c>
      <c r="W480" s="33">
        <v>29</v>
      </c>
    </row>
    <row r="481" spans="14:23" outlineLevel="2" x14ac:dyDescent="0.2">
      <c r="N481" s="32">
        <v>38470</v>
      </c>
      <c r="O481" s="32">
        <v>38471</v>
      </c>
      <c r="P481" s="32">
        <v>38472</v>
      </c>
      <c r="Q481" s="37">
        <v>38443</v>
      </c>
      <c r="R481" s="33">
        <v>6.7</v>
      </c>
      <c r="S481" s="33">
        <v>6.61</v>
      </c>
      <c r="T481" s="33">
        <f>SUBTOTAL(1,T460:T480)</f>
        <v>7.2004428571428578</v>
      </c>
      <c r="U481" s="34"/>
      <c r="V481" s="33"/>
      <c r="W481" s="33"/>
    </row>
    <row r="482" spans="14:23" ht="18.75" outlineLevel="2" x14ac:dyDescent="0.2">
      <c r="N482" s="32"/>
      <c r="O482" s="32"/>
      <c r="P482" s="32"/>
      <c r="Q482" s="38" t="s">
        <v>65</v>
      </c>
      <c r="R482" s="33"/>
      <c r="S482" s="33"/>
      <c r="T482" s="30">
        <v>6.6380999999999997</v>
      </c>
      <c r="U482" s="31">
        <v>564400</v>
      </c>
      <c r="V482" s="30">
        <v>83</v>
      </c>
      <c r="W482" s="30">
        <v>35</v>
      </c>
    </row>
    <row r="483" spans="14:23" outlineLevel="2" x14ac:dyDescent="0.2">
      <c r="N483" s="29">
        <v>38471</v>
      </c>
      <c r="O483" s="29">
        <v>38473</v>
      </c>
      <c r="P483" s="29">
        <v>38474</v>
      </c>
      <c r="Q483" s="37">
        <v>38473</v>
      </c>
      <c r="R483" s="30">
        <v>6.71</v>
      </c>
      <c r="S483" s="30">
        <v>6.58</v>
      </c>
      <c r="T483" s="33">
        <v>6.4977999999999998</v>
      </c>
      <c r="U483" s="34">
        <v>364100</v>
      </c>
      <c r="V483" s="33">
        <v>56</v>
      </c>
      <c r="W483" s="33">
        <v>32</v>
      </c>
    </row>
    <row r="484" spans="14:23" outlineLevel="2" x14ac:dyDescent="0.2">
      <c r="N484" s="32">
        <v>38474</v>
      </c>
      <c r="O484" s="32">
        <v>38475</v>
      </c>
      <c r="P484" s="32">
        <v>38475</v>
      </c>
      <c r="Q484" s="37">
        <v>38473</v>
      </c>
      <c r="R484" s="33">
        <v>6.58</v>
      </c>
      <c r="S484" s="33">
        <v>6.45</v>
      </c>
      <c r="T484" s="30">
        <v>6.6138000000000003</v>
      </c>
      <c r="U484" s="31">
        <v>399700</v>
      </c>
      <c r="V484" s="30">
        <v>60</v>
      </c>
      <c r="W484" s="30">
        <v>31</v>
      </c>
    </row>
    <row r="485" spans="14:23" outlineLevel="2" x14ac:dyDescent="0.2">
      <c r="N485" s="29">
        <v>38475</v>
      </c>
      <c r="O485" s="29">
        <v>38476</v>
      </c>
      <c r="P485" s="29">
        <v>38476</v>
      </c>
      <c r="Q485" s="37">
        <v>38473</v>
      </c>
      <c r="R485" s="30">
        <v>6.68</v>
      </c>
      <c r="S485" s="30">
        <v>6.59</v>
      </c>
      <c r="T485" s="33">
        <v>6.4855999999999998</v>
      </c>
      <c r="U485" s="34">
        <v>494600</v>
      </c>
      <c r="V485" s="33">
        <v>74</v>
      </c>
      <c r="W485" s="33">
        <v>33</v>
      </c>
    </row>
    <row r="486" spans="14:23" outlineLevel="2" x14ac:dyDescent="0.2">
      <c r="N486" s="32">
        <v>38476</v>
      </c>
      <c r="O486" s="32">
        <v>38477</v>
      </c>
      <c r="P486" s="32">
        <v>38477</v>
      </c>
      <c r="Q486" s="37">
        <v>38473</v>
      </c>
      <c r="R486" s="33">
        <v>6.55</v>
      </c>
      <c r="S486" s="33">
        <v>6.44</v>
      </c>
      <c r="T486" s="30">
        <v>6.6512000000000002</v>
      </c>
      <c r="U486" s="31">
        <v>427600</v>
      </c>
      <c r="V486" s="30">
        <v>60</v>
      </c>
      <c r="W486" s="30">
        <v>30</v>
      </c>
    </row>
    <row r="487" spans="14:23" outlineLevel="2" x14ac:dyDescent="0.2">
      <c r="N487" s="29">
        <v>38477</v>
      </c>
      <c r="O487" s="29">
        <v>38478</v>
      </c>
      <c r="P487" s="29">
        <v>38478</v>
      </c>
      <c r="Q487" s="37">
        <v>38473</v>
      </c>
      <c r="R487" s="30">
        <v>6.7</v>
      </c>
      <c r="S487" s="30">
        <v>6.58</v>
      </c>
      <c r="T487" s="33">
        <v>6.665</v>
      </c>
      <c r="U487" s="34">
        <v>370100</v>
      </c>
      <c r="V487" s="33">
        <v>52</v>
      </c>
      <c r="W487" s="33">
        <v>32</v>
      </c>
    </row>
    <row r="488" spans="14:23" outlineLevel="2" x14ac:dyDescent="0.2">
      <c r="N488" s="32">
        <v>38478</v>
      </c>
      <c r="O488" s="32">
        <v>38479</v>
      </c>
      <c r="P488" s="32">
        <v>38481</v>
      </c>
      <c r="Q488" s="37">
        <v>38473</v>
      </c>
      <c r="R488" s="33">
        <v>6.7</v>
      </c>
      <c r="S488" s="33">
        <v>6.62</v>
      </c>
      <c r="T488" s="30">
        <v>6.5580999999999996</v>
      </c>
      <c r="U488" s="31">
        <v>459000</v>
      </c>
      <c r="V488" s="30">
        <v>66</v>
      </c>
      <c r="W488" s="30">
        <v>35</v>
      </c>
    </row>
    <row r="489" spans="14:23" outlineLevel="2" x14ac:dyDescent="0.2">
      <c r="N489" s="29">
        <v>38481</v>
      </c>
      <c r="O489" s="29">
        <v>38482</v>
      </c>
      <c r="P489" s="29">
        <v>38482</v>
      </c>
      <c r="Q489" s="37">
        <v>38473</v>
      </c>
      <c r="R489" s="30">
        <v>6.59</v>
      </c>
      <c r="S489" s="30">
        <v>6.53</v>
      </c>
      <c r="T489" s="33">
        <v>6.6741000000000001</v>
      </c>
      <c r="U489" s="34">
        <v>607100</v>
      </c>
      <c r="V489" s="33">
        <v>86</v>
      </c>
      <c r="W489" s="33">
        <v>34</v>
      </c>
    </row>
    <row r="490" spans="14:23" outlineLevel="2" x14ac:dyDescent="0.2">
      <c r="N490" s="32">
        <v>38482</v>
      </c>
      <c r="O490" s="32">
        <v>38483</v>
      </c>
      <c r="P490" s="32">
        <v>38483</v>
      </c>
      <c r="Q490" s="37">
        <v>38473</v>
      </c>
      <c r="R490" s="33">
        <v>6.7424999999999997</v>
      </c>
      <c r="S490" s="33">
        <v>6.63</v>
      </c>
      <c r="T490" s="30">
        <v>6.6326000000000001</v>
      </c>
      <c r="U490" s="31">
        <v>582100</v>
      </c>
      <c r="V490" s="30">
        <v>72</v>
      </c>
      <c r="W490" s="30">
        <v>31</v>
      </c>
    </row>
    <row r="491" spans="14:23" outlineLevel="2" x14ac:dyDescent="0.2">
      <c r="N491" s="29">
        <v>38483</v>
      </c>
      <c r="O491" s="29">
        <v>38484</v>
      </c>
      <c r="P491" s="29">
        <v>38484</v>
      </c>
      <c r="Q491" s="37">
        <v>38473</v>
      </c>
      <c r="R491" s="30">
        <v>6.7</v>
      </c>
      <c r="S491" s="30">
        <v>6.585</v>
      </c>
      <c r="T491" s="33">
        <v>6.6249000000000002</v>
      </c>
      <c r="U491" s="34">
        <v>563900</v>
      </c>
      <c r="V491" s="33">
        <v>74</v>
      </c>
      <c r="W491" s="33">
        <v>35</v>
      </c>
    </row>
    <row r="492" spans="14:23" outlineLevel="2" x14ac:dyDescent="0.2">
      <c r="N492" s="32">
        <v>38484</v>
      </c>
      <c r="O492" s="32">
        <v>38485</v>
      </c>
      <c r="P492" s="32">
        <v>38485</v>
      </c>
      <c r="Q492" s="37">
        <v>38473</v>
      </c>
      <c r="R492" s="33">
        <v>6.6449999999999996</v>
      </c>
      <c r="S492" s="33">
        <v>6.54</v>
      </c>
      <c r="T492" s="30">
        <v>6.4683000000000002</v>
      </c>
      <c r="U492" s="31">
        <v>304400</v>
      </c>
      <c r="V492" s="30">
        <v>40</v>
      </c>
      <c r="W492" s="30">
        <v>25</v>
      </c>
    </row>
    <row r="493" spans="14:23" outlineLevel="1" x14ac:dyDescent="0.2">
      <c r="N493" s="29">
        <v>38485</v>
      </c>
      <c r="O493" s="29">
        <v>38486</v>
      </c>
      <c r="P493" s="29">
        <v>38488</v>
      </c>
      <c r="Q493" s="37">
        <v>38473</v>
      </c>
      <c r="R493" s="30">
        <v>6.4924999999999997</v>
      </c>
      <c r="S493" s="30">
        <v>6.4550000000000001</v>
      </c>
      <c r="T493" s="33">
        <v>6.4513999999999996</v>
      </c>
      <c r="U493" s="34">
        <v>356500</v>
      </c>
      <c r="V493" s="33">
        <v>49</v>
      </c>
      <c r="W493" s="33">
        <v>28</v>
      </c>
    </row>
    <row r="494" spans="14:23" outlineLevel="2" x14ac:dyDescent="0.2">
      <c r="N494" s="32">
        <v>38488</v>
      </c>
      <c r="O494" s="32">
        <v>38489</v>
      </c>
      <c r="P494" s="32">
        <v>38489</v>
      </c>
      <c r="Q494" s="37">
        <v>38473</v>
      </c>
      <c r="R494" s="33">
        <v>6.49</v>
      </c>
      <c r="S494" s="33">
        <v>6.3949999999999996</v>
      </c>
      <c r="T494" s="30">
        <v>6.4095000000000004</v>
      </c>
      <c r="U494" s="31">
        <v>434800</v>
      </c>
      <c r="V494" s="30">
        <v>55</v>
      </c>
      <c r="W494" s="30">
        <v>33</v>
      </c>
    </row>
    <row r="495" spans="14:23" outlineLevel="2" x14ac:dyDescent="0.2">
      <c r="N495" s="29">
        <v>38489</v>
      </c>
      <c r="O495" s="29">
        <v>38490</v>
      </c>
      <c r="P495" s="29">
        <v>38490</v>
      </c>
      <c r="Q495" s="37">
        <v>38473</v>
      </c>
      <c r="R495" s="30">
        <v>6.49</v>
      </c>
      <c r="S495" s="30">
        <v>6.3949999999999996</v>
      </c>
      <c r="T495" s="33">
        <v>6.4993999999999996</v>
      </c>
      <c r="U495" s="34">
        <v>563800</v>
      </c>
      <c r="V495" s="33">
        <v>74</v>
      </c>
      <c r="W495" s="33">
        <v>33</v>
      </c>
    </row>
    <row r="496" spans="14:23" outlineLevel="2" x14ac:dyDescent="0.2">
      <c r="N496" s="32">
        <v>38490</v>
      </c>
      <c r="O496" s="32">
        <v>38491</v>
      </c>
      <c r="P496" s="32">
        <v>38491</v>
      </c>
      <c r="Q496" s="37">
        <v>38473</v>
      </c>
      <c r="R496" s="33">
        <v>6.5449999999999999</v>
      </c>
      <c r="S496" s="33">
        <v>6.45</v>
      </c>
      <c r="T496" s="30">
        <v>6.3883000000000001</v>
      </c>
      <c r="U496" s="31">
        <v>483700</v>
      </c>
      <c r="V496" s="30">
        <v>61</v>
      </c>
      <c r="W496" s="30">
        <v>27</v>
      </c>
    </row>
    <row r="497" spans="14:23" outlineLevel="2" x14ac:dyDescent="0.2">
      <c r="N497" s="29">
        <v>38491</v>
      </c>
      <c r="O497" s="29">
        <v>38492</v>
      </c>
      <c r="P497" s="29">
        <v>38492</v>
      </c>
      <c r="Q497" s="37">
        <v>38473</v>
      </c>
      <c r="R497" s="30">
        <v>6.41</v>
      </c>
      <c r="S497" s="30">
        <v>6.37</v>
      </c>
      <c r="T497" s="33">
        <v>6.3616000000000001</v>
      </c>
      <c r="U497" s="34">
        <v>410000</v>
      </c>
      <c r="V497" s="33">
        <v>49</v>
      </c>
      <c r="W497" s="33">
        <v>26</v>
      </c>
    </row>
    <row r="498" spans="14:23" outlineLevel="2" x14ac:dyDescent="0.2">
      <c r="N498" s="32">
        <v>38492</v>
      </c>
      <c r="O498" s="32">
        <v>38493</v>
      </c>
      <c r="P498" s="32">
        <v>38495</v>
      </c>
      <c r="Q498" s="37">
        <v>38473</v>
      </c>
      <c r="R498" s="33">
        <v>6.3849999999999998</v>
      </c>
      <c r="S498" s="33">
        <v>6.3</v>
      </c>
      <c r="T498" s="30">
        <v>6.3277999999999999</v>
      </c>
      <c r="U498" s="31">
        <v>504600</v>
      </c>
      <c r="V498" s="30">
        <v>79</v>
      </c>
      <c r="W498" s="30">
        <v>31</v>
      </c>
    </row>
    <row r="499" spans="14:23" outlineLevel="2" x14ac:dyDescent="0.2">
      <c r="N499" s="29">
        <v>38495</v>
      </c>
      <c r="O499" s="29">
        <v>38496</v>
      </c>
      <c r="P499" s="29">
        <v>38496</v>
      </c>
      <c r="Q499" s="37">
        <v>38473</v>
      </c>
      <c r="R499" s="30">
        <v>6.48</v>
      </c>
      <c r="S499" s="30">
        <v>6.26</v>
      </c>
      <c r="T499" s="33">
        <v>6.4485999999999999</v>
      </c>
      <c r="U499" s="34">
        <v>550900</v>
      </c>
      <c r="V499" s="33">
        <v>64</v>
      </c>
      <c r="W499" s="33">
        <v>29</v>
      </c>
    </row>
    <row r="500" spans="14:23" outlineLevel="2" x14ac:dyDescent="0.2">
      <c r="N500" s="32">
        <v>38496</v>
      </c>
      <c r="O500" s="32">
        <v>38497</v>
      </c>
      <c r="P500" s="32">
        <v>38497</v>
      </c>
      <c r="Q500" s="37">
        <v>38473</v>
      </c>
      <c r="R500" s="33">
        <v>6.48</v>
      </c>
      <c r="S500" s="33">
        <v>6.4</v>
      </c>
      <c r="T500" s="30">
        <v>6.3308</v>
      </c>
      <c r="U500" s="31">
        <v>400700</v>
      </c>
      <c r="V500" s="30">
        <v>51</v>
      </c>
      <c r="W500" s="30">
        <v>26</v>
      </c>
    </row>
    <row r="501" spans="14:23" outlineLevel="2" x14ac:dyDescent="0.2">
      <c r="N501" s="29">
        <v>38497</v>
      </c>
      <c r="O501" s="29">
        <v>38498</v>
      </c>
      <c r="P501" s="29">
        <v>38498</v>
      </c>
      <c r="Q501" s="37">
        <v>38473</v>
      </c>
      <c r="R501" s="30">
        <v>6.4</v>
      </c>
      <c r="S501" s="30">
        <v>6.3</v>
      </c>
      <c r="T501" s="33">
        <v>6.3</v>
      </c>
      <c r="U501" s="34">
        <v>442100</v>
      </c>
      <c r="V501" s="33">
        <v>58</v>
      </c>
      <c r="W501" s="33">
        <v>25</v>
      </c>
    </row>
    <row r="502" spans="14:23" outlineLevel="2" x14ac:dyDescent="0.2">
      <c r="N502" s="32">
        <v>38498</v>
      </c>
      <c r="O502" s="32">
        <v>38499</v>
      </c>
      <c r="P502" s="32">
        <v>38499</v>
      </c>
      <c r="Q502" s="37">
        <v>38473</v>
      </c>
      <c r="R502" s="33">
        <v>6.335</v>
      </c>
      <c r="S502" s="33">
        <v>6.2649999999999997</v>
      </c>
      <c r="T502" s="30">
        <v>6.2211999999999996</v>
      </c>
      <c r="U502" s="31">
        <v>415300</v>
      </c>
      <c r="V502" s="30">
        <v>68</v>
      </c>
      <c r="W502" s="30">
        <v>30</v>
      </c>
    </row>
    <row r="503" spans="14:23" outlineLevel="2" x14ac:dyDescent="0.2">
      <c r="N503" s="29">
        <v>38499</v>
      </c>
      <c r="O503" s="29">
        <v>38500</v>
      </c>
      <c r="P503" s="29">
        <v>38503</v>
      </c>
      <c r="Q503" s="37">
        <v>38473</v>
      </c>
      <c r="R503" s="30">
        <v>6.3</v>
      </c>
      <c r="S503" s="30">
        <v>6.1749999999999998</v>
      </c>
      <c r="T503" s="30">
        <f>SUBTOTAL(1,T482:T502)</f>
        <v>6.4880047619047616</v>
      </c>
      <c r="U503" s="31"/>
      <c r="V503" s="30"/>
      <c r="W503" s="30"/>
    </row>
    <row r="504" spans="14:23" ht="18.75" outlineLevel="2" x14ac:dyDescent="0.2">
      <c r="N504" s="29"/>
      <c r="O504" s="29"/>
      <c r="P504" s="29"/>
      <c r="Q504" s="38" t="s">
        <v>66</v>
      </c>
      <c r="R504" s="30"/>
      <c r="S504" s="30"/>
      <c r="T504" s="33">
        <v>6.3055000000000003</v>
      </c>
      <c r="U504" s="34">
        <v>621800</v>
      </c>
      <c r="V504" s="33">
        <v>74</v>
      </c>
      <c r="W504" s="33">
        <v>32</v>
      </c>
    </row>
    <row r="505" spans="14:23" outlineLevel="2" x14ac:dyDescent="0.2">
      <c r="N505" s="32">
        <v>38503</v>
      </c>
      <c r="O505" s="32">
        <v>38504</v>
      </c>
      <c r="P505" s="32">
        <v>38504</v>
      </c>
      <c r="Q505" s="37">
        <v>38504</v>
      </c>
      <c r="R505" s="33">
        <v>6.36</v>
      </c>
      <c r="S505" s="33">
        <v>6.22</v>
      </c>
      <c r="T505" s="30">
        <v>6.3566000000000003</v>
      </c>
      <c r="U505" s="31">
        <v>606000</v>
      </c>
      <c r="V505" s="30">
        <v>76</v>
      </c>
      <c r="W505" s="30">
        <v>32</v>
      </c>
    </row>
    <row r="506" spans="14:23" outlineLevel="2" x14ac:dyDescent="0.2">
      <c r="N506" s="29">
        <v>38504</v>
      </c>
      <c r="O506" s="29">
        <v>38505</v>
      </c>
      <c r="P506" s="29">
        <v>38505</v>
      </c>
      <c r="Q506" s="37">
        <v>38504</v>
      </c>
      <c r="R506" s="30">
        <v>6.41</v>
      </c>
      <c r="S506" s="30">
        <v>6.3150000000000004</v>
      </c>
      <c r="T506" s="33">
        <v>6.6349</v>
      </c>
      <c r="U506" s="34">
        <v>1008000</v>
      </c>
      <c r="V506" s="33">
        <v>127</v>
      </c>
      <c r="W506" s="33">
        <v>34</v>
      </c>
    </row>
    <row r="507" spans="14:23" outlineLevel="2" x14ac:dyDescent="0.2">
      <c r="N507" s="32">
        <v>38505</v>
      </c>
      <c r="O507" s="32">
        <v>38506</v>
      </c>
      <c r="P507" s="32">
        <v>38506</v>
      </c>
      <c r="Q507" s="37">
        <v>38504</v>
      </c>
      <c r="R507" s="33">
        <v>6.71</v>
      </c>
      <c r="S507" s="33">
        <v>6.4749999999999996</v>
      </c>
      <c r="T507" s="30">
        <v>6.6486000000000001</v>
      </c>
      <c r="U507" s="31">
        <v>730000</v>
      </c>
      <c r="V507" s="30">
        <v>104</v>
      </c>
      <c r="W507" s="30">
        <v>36</v>
      </c>
    </row>
    <row r="508" spans="14:23" outlineLevel="2" x14ac:dyDescent="0.2">
      <c r="N508" s="29">
        <v>38506</v>
      </c>
      <c r="O508" s="29">
        <v>38507</v>
      </c>
      <c r="P508" s="29">
        <v>38509</v>
      </c>
      <c r="Q508" s="37">
        <v>38504</v>
      </c>
      <c r="R508" s="30">
        <v>6.8250000000000002</v>
      </c>
      <c r="S508" s="30">
        <v>6.5575000000000001</v>
      </c>
      <c r="T508" s="33">
        <v>7.0537000000000001</v>
      </c>
      <c r="U508" s="34">
        <v>906800</v>
      </c>
      <c r="V508" s="33">
        <v>126</v>
      </c>
      <c r="W508" s="33">
        <v>32</v>
      </c>
    </row>
    <row r="509" spans="14:23" outlineLevel="2" x14ac:dyDescent="0.2">
      <c r="N509" s="32">
        <v>38509</v>
      </c>
      <c r="O509" s="32">
        <v>38510</v>
      </c>
      <c r="P509" s="32">
        <v>38510</v>
      </c>
      <c r="Q509" s="37">
        <v>38504</v>
      </c>
      <c r="R509" s="33">
        <v>7.1349999999999998</v>
      </c>
      <c r="S509" s="33">
        <v>6.94</v>
      </c>
      <c r="T509" s="30">
        <v>7.1299000000000001</v>
      </c>
      <c r="U509" s="31">
        <v>632200</v>
      </c>
      <c r="V509" s="30">
        <v>88</v>
      </c>
      <c r="W509" s="30">
        <v>32</v>
      </c>
    </row>
    <row r="510" spans="14:23" outlineLevel="2" x14ac:dyDescent="0.2">
      <c r="N510" s="29">
        <v>38510</v>
      </c>
      <c r="O510" s="29">
        <v>38511</v>
      </c>
      <c r="P510" s="29">
        <v>38511</v>
      </c>
      <c r="Q510" s="37">
        <v>38504</v>
      </c>
      <c r="R510" s="30">
        <v>7.2</v>
      </c>
      <c r="S510" s="30">
        <v>7.08</v>
      </c>
      <c r="T510" s="33">
        <v>7.2232000000000003</v>
      </c>
      <c r="U510" s="34">
        <v>764400</v>
      </c>
      <c r="V510" s="33">
        <v>95</v>
      </c>
      <c r="W510" s="33">
        <v>35</v>
      </c>
    </row>
    <row r="511" spans="14:23" outlineLevel="2" x14ac:dyDescent="0.2">
      <c r="N511" s="32">
        <v>38511</v>
      </c>
      <c r="O511" s="32">
        <v>38512</v>
      </c>
      <c r="P511" s="32">
        <v>38512</v>
      </c>
      <c r="Q511" s="37">
        <v>38504</v>
      </c>
      <c r="R511" s="33">
        <v>7.4</v>
      </c>
      <c r="S511" s="33">
        <v>7.165</v>
      </c>
      <c r="T511" s="30">
        <v>7.0522999999999998</v>
      </c>
      <c r="U511" s="31">
        <v>942800</v>
      </c>
      <c r="V511" s="30">
        <v>103</v>
      </c>
      <c r="W511" s="30">
        <v>32</v>
      </c>
    </row>
    <row r="512" spans="14:23" outlineLevel="2" x14ac:dyDescent="0.2">
      <c r="N512" s="29">
        <v>38512</v>
      </c>
      <c r="O512" s="29">
        <v>38513</v>
      </c>
      <c r="P512" s="29">
        <v>38513</v>
      </c>
      <c r="Q512" s="37">
        <v>38504</v>
      </c>
      <c r="R512" s="30">
        <v>7.08</v>
      </c>
      <c r="S512" s="30">
        <v>6.99</v>
      </c>
      <c r="T512" s="33">
        <v>7.0865999999999998</v>
      </c>
      <c r="U512" s="34">
        <v>467300</v>
      </c>
      <c r="V512" s="33">
        <v>67</v>
      </c>
      <c r="W512" s="33">
        <v>29</v>
      </c>
    </row>
    <row r="513" spans="14:23" outlineLevel="2" x14ac:dyDescent="0.2">
      <c r="N513" s="32">
        <v>38513</v>
      </c>
      <c r="O513" s="32">
        <v>38514</v>
      </c>
      <c r="P513" s="32">
        <v>38516</v>
      </c>
      <c r="Q513" s="37">
        <v>38504</v>
      </c>
      <c r="R513" s="33">
        <v>7.15</v>
      </c>
      <c r="S513" s="33">
        <v>7</v>
      </c>
      <c r="T513" s="30">
        <v>7.0827999999999998</v>
      </c>
      <c r="U513" s="31">
        <v>632700</v>
      </c>
      <c r="V513" s="30">
        <v>83</v>
      </c>
      <c r="W513" s="30">
        <v>33</v>
      </c>
    </row>
    <row r="514" spans="14:23" outlineLevel="1" x14ac:dyDescent="0.2">
      <c r="N514" s="29">
        <v>38516</v>
      </c>
      <c r="O514" s="29">
        <v>38517</v>
      </c>
      <c r="P514" s="29">
        <v>38517</v>
      </c>
      <c r="Q514" s="37">
        <v>38504</v>
      </c>
      <c r="R514" s="30">
        <v>7.1749999999999998</v>
      </c>
      <c r="S514" s="30">
        <v>7.0049999999999999</v>
      </c>
      <c r="T514" s="33">
        <v>7.3194999999999997</v>
      </c>
      <c r="U514" s="34">
        <v>620800</v>
      </c>
      <c r="V514" s="33">
        <v>87</v>
      </c>
      <c r="W514" s="33">
        <v>34</v>
      </c>
    </row>
    <row r="515" spans="14:23" outlineLevel="2" x14ac:dyDescent="0.2">
      <c r="N515" s="32">
        <v>38517</v>
      </c>
      <c r="O515" s="32">
        <v>38518</v>
      </c>
      <c r="P515" s="32">
        <v>38518</v>
      </c>
      <c r="Q515" s="37">
        <v>38504</v>
      </c>
      <c r="R515" s="33">
        <v>7.38</v>
      </c>
      <c r="S515" s="33">
        <v>7.2649999999999997</v>
      </c>
      <c r="T515" s="30">
        <v>7.3867000000000003</v>
      </c>
      <c r="U515" s="31">
        <v>479000</v>
      </c>
      <c r="V515" s="30">
        <v>70</v>
      </c>
      <c r="W515" s="30">
        <v>29</v>
      </c>
    </row>
    <row r="516" spans="14:23" outlineLevel="2" x14ac:dyDescent="0.2">
      <c r="N516" s="29">
        <v>38518</v>
      </c>
      <c r="O516" s="29">
        <v>38519</v>
      </c>
      <c r="P516" s="29">
        <v>38519</v>
      </c>
      <c r="Q516" s="37">
        <v>38504</v>
      </c>
      <c r="R516" s="30">
        <v>7.5</v>
      </c>
      <c r="S516" s="30">
        <v>7.335</v>
      </c>
      <c r="T516" s="33">
        <v>7.4122000000000003</v>
      </c>
      <c r="U516" s="34">
        <v>592200</v>
      </c>
      <c r="V516" s="33">
        <v>77</v>
      </c>
      <c r="W516" s="33">
        <v>30</v>
      </c>
    </row>
    <row r="517" spans="14:23" outlineLevel="2" x14ac:dyDescent="0.2">
      <c r="N517" s="32">
        <v>38519</v>
      </c>
      <c r="O517" s="32">
        <v>38520</v>
      </c>
      <c r="P517" s="32">
        <v>38520</v>
      </c>
      <c r="Q517" s="37">
        <v>38504</v>
      </c>
      <c r="R517" s="33">
        <v>7.6</v>
      </c>
      <c r="S517" s="33">
        <v>7.375</v>
      </c>
      <c r="T517" s="30">
        <v>7.6056999999999997</v>
      </c>
      <c r="U517" s="31">
        <v>632100</v>
      </c>
      <c r="V517" s="30">
        <v>79</v>
      </c>
      <c r="W517" s="30">
        <v>29</v>
      </c>
    </row>
    <row r="518" spans="14:23" outlineLevel="2" x14ac:dyDescent="0.2">
      <c r="N518" s="29">
        <v>38520</v>
      </c>
      <c r="O518" s="29">
        <v>38521</v>
      </c>
      <c r="P518" s="29">
        <v>38523</v>
      </c>
      <c r="Q518" s="37">
        <v>38504</v>
      </c>
      <c r="R518" s="30">
        <v>7.66</v>
      </c>
      <c r="S518" s="30">
        <v>7.54</v>
      </c>
      <c r="T518" s="33">
        <v>7.7961</v>
      </c>
      <c r="U518" s="34">
        <v>666600</v>
      </c>
      <c r="V518" s="33">
        <v>93</v>
      </c>
      <c r="W518" s="33">
        <v>29</v>
      </c>
    </row>
    <row r="519" spans="14:23" outlineLevel="2" x14ac:dyDescent="0.2">
      <c r="N519" s="32">
        <v>38523</v>
      </c>
      <c r="O519" s="32">
        <v>38524</v>
      </c>
      <c r="P519" s="32">
        <v>38524</v>
      </c>
      <c r="Q519" s="37">
        <v>38504</v>
      </c>
      <c r="R519" s="33">
        <v>7.8650000000000002</v>
      </c>
      <c r="S519" s="33">
        <v>7.4</v>
      </c>
      <c r="T519" s="30">
        <v>7.4572000000000003</v>
      </c>
      <c r="U519" s="31">
        <v>458400</v>
      </c>
      <c r="V519" s="30">
        <v>61</v>
      </c>
      <c r="W519" s="30">
        <v>29</v>
      </c>
    </row>
    <row r="520" spans="14:23" outlineLevel="2" x14ac:dyDescent="0.2">
      <c r="N520" s="29">
        <v>38524</v>
      </c>
      <c r="O520" s="29">
        <v>38525</v>
      </c>
      <c r="P520" s="29">
        <v>38525</v>
      </c>
      <c r="Q520" s="37">
        <v>38504</v>
      </c>
      <c r="R520" s="30">
        <v>7.57</v>
      </c>
      <c r="S520" s="30">
        <v>7.3650000000000002</v>
      </c>
      <c r="T520" s="33">
        <v>7.3929</v>
      </c>
      <c r="U520" s="34">
        <v>532700</v>
      </c>
      <c r="V520" s="33">
        <v>76</v>
      </c>
      <c r="W520" s="33">
        <v>31</v>
      </c>
    </row>
    <row r="521" spans="14:23" outlineLevel="2" x14ac:dyDescent="0.2">
      <c r="N521" s="32">
        <v>38525</v>
      </c>
      <c r="O521" s="32">
        <v>38526</v>
      </c>
      <c r="P521" s="32">
        <v>38526</v>
      </c>
      <c r="Q521" s="37">
        <v>38504</v>
      </c>
      <c r="R521" s="33">
        <v>7.42</v>
      </c>
      <c r="S521" s="33">
        <v>7.32</v>
      </c>
      <c r="T521" s="30">
        <v>7.5061999999999998</v>
      </c>
      <c r="U521" s="31">
        <v>378200</v>
      </c>
      <c r="V521" s="30">
        <v>56</v>
      </c>
      <c r="W521" s="30">
        <v>28</v>
      </c>
    </row>
    <row r="522" spans="14:23" outlineLevel="2" x14ac:dyDescent="0.2">
      <c r="N522" s="29">
        <v>38526</v>
      </c>
      <c r="O522" s="29">
        <v>38527</v>
      </c>
      <c r="P522" s="29">
        <v>38527</v>
      </c>
      <c r="Q522" s="37">
        <v>38504</v>
      </c>
      <c r="R522" s="30">
        <v>7.5549999999999997</v>
      </c>
      <c r="S522" s="30">
        <v>7.44</v>
      </c>
      <c r="T522" s="33">
        <v>7.4494999999999996</v>
      </c>
      <c r="U522" s="34">
        <v>326500</v>
      </c>
      <c r="V522" s="33">
        <v>46</v>
      </c>
      <c r="W522" s="33">
        <v>30</v>
      </c>
    </row>
    <row r="523" spans="14:23" outlineLevel="2" x14ac:dyDescent="0.2">
      <c r="N523" s="32">
        <v>38527</v>
      </c>
      <c r="O523" s="32">
        <v>38528</v>
      </c>
      <c r="P523" s="32">
        <v>38530</v>
      </c>
      <c r="Q523" s="37">
        <v>38504</v>
      </c>
      <c r="R523" s="33">
        <v>7.4950000000000001</v>
      </c>
      <c r="S523" s="33">
        <v>7.34</v>
      </c>
      <c r="T523" s="30">
        <v>7.2926000000000002</v>
      </c>
      <c r="U523" s="31">
        <v>416600</v>
      </c>
      <c r="V523" s="30">
        <v>50</v>
      </c>
      <c r="W523" s="30">
        <v>24</v>
      </c>
    </row>
    <row r="524" spans="14:23" outlineLevel="2" x14ac:dyDescent="0.2">
      <c r="N524" s="29">
        <v>38530</v>
      </c>
      <c r="O524" s="29">
        <v>38531</v>
      </c>
      <c r="P524" s="29">
        <v>38531</v>
      </c>
      <c r="Q524" s="37">
        <v>38504</v>
      </c>
      <c r="R524" s="30">
        <v>7.33</v>
      </c>
      <c r="S524" s="30">
        <v>7.2249999999999996</v>
      </c>
      <c r="T524" s="33">
        <v>7.0442</v>
      </c>
      <c r="U524" s="34">
        <v>610700</v>
      </c>
      <c r="V524" s="33">
        <v>71</v>
      </c>
      <c r="W524" s="33">
        <v>30</v>
      </c>
    </row>
    <row r="525" spans="14:23" outlineLevel="2" x14ac:dyDescent="0.2">
      <c r="N525" s="32">
        <v>38531</v>
      </c>
      <c r="O525" s="32">
        <v>38532</v>
      </c>
      <c r="P525" s="32">
        <v>38532</v>
      </c>
      <c r="Q525" s="37">
        <v>38504</v>
      </c>
      <c r="R525" s="33">
        <v>7.15</v>
      </c>
      <c r="S525" s="33">
        <v>6.9950000000000001</v>
      </c>
      <c r="T525" s="30">
        <v>7.0789999999999997</v>
      </c>
      <c r="U525" s="31">
        <v>482100</v>
      </c>
      <c r="V525" s="30">
        <v>66</v>
      </c>
      <c r="W525" s="30">
        <v>31</v>
      </c>
    </row>
    <row r="526" spans="14:23" outlineLevel="2" x14ac:dyDescent="0.2">
      <c r="N526" s="29">
        <v>38532</v>
      </c>
      <c r="O526" s="29">
        <v>38533</v>
      </c>
      <c r="P526" s="29">
        <v>38533</v>
      </c>
      <c r="Q526" s="37">
        <v>38504</v>
      </c>
      <c r="R526" s="30">
        <v>7.1950000000000003</v>
      </c>
      <c r="S526" s="30">
        <v>7.0049999999999999</v>
      </c>
      <c r="T526" s="30">
        <f>SUBTOTAL(1,T504:T525)</f>
        <v>7.1507227272727274</v>
      </c>
      <c r="U526" s="31"/>
      <c r="V526" s="30"/>
      <c r="W526" s="30"/>
    </row>
    <row r="527" spans="14:23" ht="18.75" outlineLevel="2" x14ac:dyDescent="0.2">
      <c r="N527" s="29"/>
      <c r="O527" s="29"/>
      <c r="P527" s="29"/>
      <c r="Q527" s="38" t="s">
        <v>67</v>
      </c>
      <c r="R527" s="30"/>
      <c r="S527" s="30"/>
      <c r="T527" s="33">
        <v>7.0152999999999999</v>
      </c>
      <c r="U527" s="34">
        <v>924700</v>
      </c>
      <c r="V527" s="33">
        <v>94</v>
      </c>
      <c r="W527" s="33">
        <v>26</v>
      </c>
    </row>
    <row r="528" spans="14:23" outlineLevel="2" x14ac:dyDescent="0.2">
      <c r="N528" s="32">
        <v>38533</v>
      </c>
      <c r="O528" s="32">
        <v>38534</v>
      </c>
      <c r="P528" s="32">
        <v>38534</v>
      </c>
      <c r="Q528" s="37">
        <v>38534</v>
      </c>
      <c r="R528" s="33">
        <v>7.08</v>
      </c>
      <c r="S528" s="33">
        <v>6.97</v>
      </c>
      <c r="T528" s="30">
        <v>7.0114999999999998</v>
      </c>
      <c r="U528" s="31">
        <v>625500</v>
      </c>
      <c r="V528" s="30">
        <v>83</v>
      </c>
      <c r="W528" s="30">
        <v>31</v>
      </c>
    </row>
    <row r="529" spans="14:23" outlineLevel="2" x14ac:dyDescent="0.2">
      <c r="N529" s="29">
        <v>38534</v>
      </c>
      <c r="O529" s="29">
        <v>38535</v>
      </c>
      <c r="P529" s="29">
        <v>38538</v>
      </c>
      <c r="Q529" s="37">
        <v>38534</v>
      </c>
      <c r="R529" s="30">
        <v>7.14</v>
      </c>
      <c r="S529" s="30">
        <v>6.95</v>
      </c>
      <c r="T529" s="33">
        <v>7.3803000000000001</v>
      </c>
      <c r="U529" s="34">
        <v>580700</v>
      </c>
      <c r="V529" s="33">
        <v>70</v>
      </c>
      <c r="W529" s="33">
        <v>29</v>
      </c>
    </row>
    <row r="530" spans="14:23" outlineLevel="2" x14ac:dyDescent="0.2">
      <c r="N530" s="32">
        <v>38538</v>
      </c>
      <c r="O530" s="32">
        <v>38539</v>
      </c>
      <c r="P530" s="32">
        <v>38539</v>
      </c>
      <c r="Q530" s="37">
        <v>38534</v>
      </c>
      <c r="R530" s="33">
        <v>7.41</v>
      </c>
      <c r="S530" s="33">
        <v>7.34</v>
      </c>
      <c r="T530" s="30">
        <v>7.6901000000000002</v>
      </c>
      <c r="U530" s="31">
        <v>509100</v>
      </c>
      <c r="V530" s="30">
        <v>62</v>
      </c>
      <c r="W530" s="30">
        <v>31</v>
      </c>
    </row>
    <row r="531" spans="14:23" outlineLevel="2" x14ac:dyDescent="0.2">
      <c r="N531" s="29">
        <v>38539</v>
      </c>
      <c r="O531" s="29">
        <v>38540</v>
      </c>
      <c r="P531" s="29">
        <v>38540</v>
      </c>
      <c r="Q531" s="37">
        <v>38534</v>
      </c>
      <c r="R531" s="30">
        <v>7.75</v>
      </c>
      <c r="S531" s="30">
        <v>7.5525000000000002</v>
      </c>
      <c r="T531" s="33">
        <v>7.6228999999999996</v>
      </c>
      <c r="U531" s="34">
        <v>554300</v>
      </c>
      <c r="V531" s="33">
        <v>63</v>
      </c>
      <c r="W531" s="33">
        <v>31</v>
      </c>
    </row>
    <row r="532" spans="14:23" outlineLevel="2" x14ac:dyDescent="0.2">
      <c r="N532" s="32">
        <v>38540</v>
      </c>
      <c r="O532" s="32">
        <v>38541</v>
      </c>
      <c r="P532" s="32">
        <v>38541</v>
      </c>
      <c r="Q532" s="37">
        <v>38534</v>
      </c>
      <c r="R532" s="33">
        <v>7.69</v>
      </c>
      <c r="S532" s="33">
        <v>7.59</v>
      </c>
      <c r="T532" s="30">
        <v>7.8643999999999998</v>
      </c>
      <c r="U532" s="31">
        <v>562200</v>
      </c>
      <c r="V532" s="30">
        <v>60</v>
      </c>
      <c r="W532" s="30">
        <v>30</v>
      </c>
    </row>
    <row r="533" spans="14:23" outlineLevel="2" x14ac:dyDescent="0.2">
      <c r="N533" s="29">
        <v>38541</v>
      </c>
      <c r="O533" s="29">
        <v>38542</v>
      </c>
      <c r="P533" s="29">
        <v>38544</v>
      </c>
      <c r="Q533" s="37">
        <v>38534</v>
      </c>
      <c r="R533" s="30">
        <v>8.0500000000000007</v>
      </c>
      <c r="S533" s="30">
        <v>7.63</v>
      </c>
      <c r="T533" s="33">
        <v>7.3525</v>
      </c>
      <c r="U533" s="34">
        <v>426900</v>
      </c>
      <c r="V533" s="33">
        <v>49</v>
      </c>
      <c r="W533" s="33">
        <v>29</v>
      </c>
    </row>
    <row r="534" spans="14:23" outlineLevel="2" x14ac:dyDescent="0.2">
      <c r="N534" s="32">
        <v>38544</v>
      </c>
      <c r="O534" s="32">
        <v>38545</v>
      </c>
      <c r="P534" s="32">
        <v>38545</v>
      </c>
      <c r="Q534" s="37">
        <v>38534</v>
      </c>
      <c r="R534" s="33">
        <v>7.5</v>
      </c>
      <c r="S534" s="33">
        <v>7.32</v>
      </c>
      <c r="T534" s="30">
        <v>7.7926000000000002</v>
      </c>
      <c r="U534" s="31">
        <v>501800</v>
      </c>
      <c r="V534" s="30">
        <v>70</v>
      </c>
      <c r="W534" s="30">
        <v>30</v>
      </c>
    </row>
    <row r="535" spans="14:23" outlineLevel="2" x14ac:dyDescent="0.2">
      <c r="N535" s="29">
        <v>38545</v>
      </c>
      <c r="O535" s="29">
        <v>38546</v>
      </c>
      <c r="P535" s="29">
        <v>38546</v>
      </c>
      <c r="Q535" s="37">
        <v>38534</v>
      </c>
      <c r="R535" s="30">
        <v>7.96</v>
      </c>
      <c r="S535" s="30">
        <v>7.72</v>
      </c>
      <c r="T535" s="33">
        <v>7.7758000000000003</v>
      </c>
      <c r="U535" s="34">
        <v>688000</v>
      </c>
      <c r="V535" s="33">
        <v>80</v>
      </c>
      <c r="W535" s="33">
        <v>25</v>
      </c>
    </row>
    <row r="536" spans="14:23" outlineLevel="2" x14ac:dyDescent="0.2">
      <c r="N536" s="32">
        <v>38546</v>
      </c>
      <c r="O536" s="32">
        <v>38547</v>
      </c>
      <c r="P536" s="32">
        <v>38547</v>
      </c>
      <c r="Q536" s="37">
        <v>38534</v>
      </c>
      <c r="R536" s="33">
        <v>7.86</v>
      </c>
      <c r="S536" s="33">
        <v>7.7149999999999999</v>
      </c>
      <c r="T536" s="30">
        <v>7.9915000000000003</v>
      </c>
      <c r="U536" s="31">
        <v>597000</v>
      </c>
      <c r="V536" s="30">
        <v>65</v>
      </c>
      <c r="W536" s="30">
        <v>31</v>
      </c>
    </row>
    <row r="537" spans="14:23" outlineLevel="1" x14ac:dyDescent="0.2">
      <c r="N537" s="29">
        <v>38547</v>
      </c>
      <c r="O537" s="29">
        <v>38548</v>
      </c>
      <c r="P537" s="29">
        <v>38548</v>
      </c>
      <c r="Q537" s="37">
        <v>38534</v>
      </c>
      <c r="R537" s="30">
        <v>8.0500000000000007</v>
      </c>
      <c r="S537" s="30">
        <v>7.87</v>
      </c>
      <c r="T537" s="33">
        <v>8.0185999999999993</v>
      </c>
      <c r="U537" s="34">
        <v>502100</v>
      </c>
      <c r="V537" s="33">
        <v>71</v>
      </c>
      <c r="W537" s="33">
        <v>26</v>
      </c>
    </row>
    <row r="538" spans="14:23" outlineLevel="2" x14ac:dyDescent="0.2">
      <c r="N538" s="32">
        <v>38548</v>
      </c>
      <c r="O538" s="32">
        <v>38549</v>
      </c>
      <c r="P538" s="32">
        <v>38551</v>
      </c>
      <c r="Q538" s="37">
        <v>38534</v>
      </c>
      <c r="R538" s="33">
        <v>8.11</v>
      </c>
      <c r="S538" s="33">
        <v>7.93</v>
      </c>
      <c r="T538" s="30">
        <v>7.7667000000000002</v>
      </c>
      <c r="U538" s="31">
        <v>735000</v>
      </c>
      <c r="V538" s="30">
        <v>83</v>
      </c>
      <c r="W538" s="30">
        <v>31</v>
      </c>
    </row>
    <row r="539" spans="14:23" outlineLevel="2" x14ac:dyDescent="0.2">
      <c r="N539" s="29">
        <v>38551</v>
      </c>
      <c r="O539" s="29">
        <v>38552</v>
      </c>
      <c r="P539" s="29">
        <v>38552</v>
      </c>
      <c r="Q539" s="37">
        <v>38534</v>
      </c>
      <c r="R539" s="30">
        <v>7.8449999999999998</v>
      </c>
      <c r="S539" s="30">
        <v>7.7</v>
      </c>
      <c r="T539" s="33">
        <v>7.7023000000000001</v>
      </c>
      <c r="U539" s="34">
        <v>704400</v>
      </c>
      <c r="V539" s="33">
        <v>78</v>
      </c>
      <c r="W539" s="33">
        <v>32</v>
      </c>
    </row>
    <row r="540" spans="14:23" outlineLevel="2" x14ac:dyDescent="0.2">
      <c r="N540" s="32">
        <v>38552</v>
      </c>
      <c r="O540" s="32">
        <v>38553</v>
      </c>
      <c r="P540" s="32">
        <v>38553</v>
      </c>
      <c r="Q540" s="37">
        <v>38534</v>
      </c>
      <c r="R540" s="33">
        <v>7.7350000000000003</v>
      </c>
      <c r="S540" s="33">
        <v>7.65</v>
      </c>
      <c r="T540" s="30">
        <v>7.7469000000000001</v>
      </c>
      <c r="U540" s="31">
        <v>817900</v>
      </c>
      <c r="V540" s="30">
        <v>84</v>
      </c>
      <c r="W540" s="30">
        <v>32</v>
      </c>
    </row>
    <row r="541" spans="14:23" outlineLevel="2" x14ac:dyDescent="0.2">
      <c r="N541" s="29">
        <v>38553</v>
      </c>
      <c r="O541" s="29">
        <v>38554</v>
      </c>
      <c r="P541" s="29">
        <v>38554</v>
      </c>
      <c r="Q541" s="37">
        <v>38534</v>
      </c>
      <c r="R541" s="30">
        <v>7.8</v>
      </c>
      <c r="S541" s="30">
        <v>7.66</v>
      </c>
      <c r="T541" s="33">
        <v>7.6429999999999998</v>
      </c>
      <c r="U541" s="34">
        <v>504800</v>
      </c>
      <c r="V541" s="33">
        <v>61</v>
      </c>
      <c r="W541" s="33">
        <v>32</v>
      </c>
    </row>
    <row r="542" spans="14:23" outlineLevel="2" x14ac:dyDescent="0.2">
      <c r="N542" s="32">
        <v>38554</v>
      </c>
      <c r="O542" s="32">
        <v>38555</v>
      </c>
      <c r="P542" s="32">
        <v>38555</v>
      </c>
      <c r="Q542" s="37">
        <v>38534</v>
      </c>
      <c r="R542" s="33">
        <v>7.68</v>
      </c>
      <c r="S542" s="33">
        <v>7.5250000000000004</v>
      </c>
      <c r="T542" s="30">
        <v>7.4051999999999998</v>
      </c>
      <c r="U542" s="31">
        <v>652200</v>
      </c>
      <c r="V542" s="30">
        <v>84</v>
      </c>
      <c r="W542" s="30">
        <v>31</v>
      </c>
    </row>
    <row r="543" spans="14:23" outlineLevel="2" x14ac:dyDescent="0.2">
      <c r="N543" s="29">
        <v>38555</v>
      </c>
      <c r="O543" s="29">
        <v>38556</v>
      </c>
      <c r="P543" s="29">
        <v>38558</v>
      </c>
      <c r="Q543" s="37">
        <v>38534</v>
      </c>
      <c r="R543" s="30">
        <v>7.48</v>
      </c>
      <c r="S543" s="30">
        <v>7.37</v>
      </c>
      <c r="T543" s="33">
        <v>7.3827999999999996</v>
      </c>
      <c r="U543" s="34">
        <v>823200</v>
      </c>
      <c r="V543" s="33">
        <v>86</v>
      </c>
      <c r="W543" s="33">
        <v>34</v>
      </c>
    </row>
    <row r="544" spans="14:23" outlineLevel="2" x14ac:dyDescent="0.2">
      <c r="N544" s="32">
        <v>38558</v>
      </c>
      <c r="O544" s="32">
        <v>38559</v>
      </c>
      <c r="P544" s="32">
        <v>38559</v>
      </c>
      <c r="Q544" s="37">
        <v>38534</v>
      </c>
      <c r="R544" s="33">
        <v>7.43</v>
      </c>
      <c r="S544" s="33">
        <v>7.34</v>
      </c>
      <c r="T544" s="30">
        <v>7.4494999999999996</v>
      </c>
      <c r="U544" s="31">
        <v>740800</v>
      </c>
      <c r="V544" s="30">
        <v>75</v>
      </c>
      <c r="W544" s="30">
        <v>36</v>
      </c>
    </row>
    <row r="545" spans="14:23" outlineLevel="2" x14ac:dyDescent="0.2">
      <c r="N545" s="29">
        <v>38559</v>
      </c>
      <c r="O545" s="29">
        <v>38560</v>
      </c>
      <c r="P545" s="29">
        <v>38560</v>
      </c>
      <c r="Q545" s="37">
        <v>38534</v>
      </c>
      <c r="R545" s="30">
        <v>7.59</v>
      </c>
      <c r="S545" s="30">
        <v>7.36</v>
      </c>
      <c r="T545" s="33">
        <v>7.5205000000000002</v>
      </c>
      <c r="U545" s="34">
        <v>767200</v>
      </c>
      <c r="V545" s="33">
        <v>81</v>
      </c>
      <c r="W545" s="33">
        <v>30</v>
      </c>
    </row>
    <row r="546" spans="14:23" outlineLevel="2" x14ac:dyDescent="0.2">
      <c r="N546" s="32">
        <v>38560</v>
      </c>
      <c r="O546" s="32">
        <v>38561</v>
      </c>
      <c r="P546" s="32">
        <v>38561</v>
      </c>
      <c r="Q546" s="37">
        <v>38534</v>
      </c>
      <c r="R546" s="33">
        <v>7.72</v>
      </c>
      <c r="S546" s="33">
        <v>7.45</v>
      </c>
      <c r="T546" s="30">
        <v>7.6877000000000004</v>
      </c>
      <c r="U546" s="31">
        <v>415400</v>
      </c>
      <c r="V546" s="30">
        <v>56</v>
      </c>
      <c r="W546" s="30">
        <v>28</v>
      </c>
    </row>
    <row r="547" spans="14:23" outlineLevel="2" x14ac:dyDescent="0.2">
      <c r="N547" s="29">
        <v>38561</v>
      </c>
      <c r="O547" s="29">
        <v>38562</v>
      </c>
      <c r="P547" s="29">
        <v>38564</v>
      </c>
      <c r="Q547" s="37">
        <v>38534</v>
      </c>
      <c r="R547" s="30">
        <v>7.77</v>
      </c>
      <c r="S547" s="30">
        <v>7.5</v>
      </c>
      <c r="T547" s="30">
        <f>SUBTOTAL(1,T527:T546)</f>
        <v>7.591005</v>
      </c>
      <c r="U547" s="31"/>
      <c r="V547" s="30"/>
      <c r="W547" s="30"/>
    </row>
    <row r="548" spans="14:23" ht="18.75" outlineLevel="2" x14ac:dyDescent="0.2">
      <c r="N548" s="29"/>
      <c r="O548" s="29"/>
      <c r="P548" s="29"/>
      <c r="Q548" s="38" t="s">
        <v>68</v>
      </c>
      <c r="R548" s="30"/>
      <c r="S548" s="30"/>
      <c r="T548" s="33">
        <v>7.7645999999999997</v>
      </c>
      <c r="U548" s="34">
        <v>514800</v>
      </c>
      <c r="V548" s="33">
        <v>63</v>
      </c>
      <c r="W548" s="33">
        <v>25</v>
      </c>
    </row>
    <row r="549" spans="14:23" outlineLevel="2" x14ac:dyDescent="0.2">
      <c r="N549" s="32">
        <v>38562</v>
      </c>
      <c r="O549" s="32">
        <v>38565</v>
      </c>
      <c r="P549" s="32">
        <v>38565</v>
      </c>
      <c r="Q549" s="37">
        <v>38565</v>
      </c>
      <c r="R549" s="33">
        <v>7.8449999999999998</v>
      </c>
      <c r="S549" s="33">
        <v>7.7</v>
      </c>
      <c r="T549" s="30">
        <v>8.0332000000000008</v>
      </c>
      <c r="U549" s="31">
        <v>533000</v>
      </c>
      <c r="V549" s="30">
        <v>78</v>
      </c>
      <c r="W549" s="30">
        <v>32</v>
      </c>
    </row>
    <row r="550" spans="14:23" outlineLevel="2" x14ac:dyDescent="0.2">
      <c r="N550" s="29">
        <v>38565</v>
      </c>
      <c r="O550" s="29">
        <v>38566</v>
      </c>
      <c r="P550" s="29">
        <v>38566</v>
      </c>
      <c r="Q550" s="37">
        <v>38565</v>
      </c>
      <c r="R550" s="30">
        <v>8.25</v>
      </c>
      <c r="S550" s="30">
        <v>7.94</v>
      </c>
      <c r="T550" s="33">
        <v>8.3788999999999998</v>
      </c>
      <c r="U550" s="34">
        <v>507400</v>
      </c>
      <c r="V550" s="33">
        <v>77</v>
      </c>
      <c r="W550" s="33">
        <v>38</v>
      </c>
    </row>
    <row r="551" spans="14:23" outlineLevel="2" x14ac:dyDescent="0.2">
      <c r="N551" s="32">
        <v>38566</v>
      </c>
      <c r="O551" s="32">
        <v>38567</v>
      </c>
      <c r="P551" s="32">
        <v>38567</v>
      </c>
      <c r="Q551" s="37">
        <v>38565</v>
      </c>
      <c r="R551" s="33">
        <v>8.44</v>
      </c>
      <c r="S551" s="33">
        <v>8.2799999999999994</v>
      </c>
      <c r="T551" s="30">
        <v>8.7545999999999999</v>
      </c>
      <c r="U551" s="31">
        <v>709000</v>
      </c>
      <c r="V551" s="30">
        <v>77</v>
      </c>
      <c r="W551" s="30">
        <v>31</v>
      </c>
    </row>
    <row r="552" spans="14:23" outlineLevel="2" x14ac:dyDescent="0.2">
      <c r="N552" s="29">
        <v>38567</v>
      </c>
      <c r="O552" s="29">
        <v>38568</v>
      </c>
      <c r="P552" s="29">
        <v>38568</v>
      </c>
      <c r="Q552" s="37">
        <v>38565</v>
      </c>
      <c r="R552" s="30">
        <v>8.7850000000000001</v>
      </c>
      <c r="S552" s="30">
        <v>8.6</v>
      </c>
      <c r="T552" s="33">
        <v>8.5484000000000009</v>
      </c>
      <c r="U552" s="34">
        <v>431400</v>
      </c>
      <c r="V552" s="33">
        <v>62</v>
      </c>
      <c r="W552" s="33">
        <v>30</v>
      </c>
    </row>
    <row r="553" spans="14:23" outlineLevel="2" x14ac:dyDescent="0.2">
      <c r="N553" s="32">
        <v>38568</v>
      </c>
      <c r="O553" s="32">
        <v>38569</v>
      </c>
      <c r="P553" s="32">
        <v>38569</v>
      </c>
      <c r="Q553" s="37">
        <v>38565</v>
      </c>
      <c r="R553" s="33">
        <v>8.75</v>
      </c>
      <c r="S553" s="33">
        <v>8.4849999999999994</v>
      </c>
      <c r="T553" s="30">
        <v>8.5988000000000007</v>
      </c>
      <c r="U553" s="31">
        <v>340700</v>
      </c>
      <c r="V553" s="30">
        <v>58</v>
      </c>
      <c r="W553" s="30">
        <v>35</v>
      </c>
    </row>
    <row r="554" spans="14:23" outlineLevel="2" x14ac:dyDescent="0.2">
      <c r="N554" s="29">
        <v>38569</v>
      </c>
      <c r="O554" s="29">
        <v>38570</v>
      </c>
      <c r="P554" s="29">
        <v>38572</v>
      </c>
      <c r="Q554" s="37">
        <v>38565</v>
      </c>
      <c r="R554" s="30">
        <v>8.67</v>
      </c>
      <c r="S554" s="30">
        <v>8.5250000000000004</v>
      </c>
      <c r="T554" s="33">
        <v>8.9275000000000002</v>
      </c>
      <c r="U554" s="34">
        <v>580900</v>
      </c>
      <c r="V554" s="33">
        <v>72</v>
      </c>
      <c r="W554" s="33">
        <v>29</v>
      </c>
    </row>
    <row r="555" spans="14:23" outlineLevel="1" x14ac:dyDescent="0.2">
      <c r="N555" s="32">
        <v>38572</v>
      </c>
      <c r="O555" s="32">
        <v>38573</v>
      </c>
      <c r="P555" s="32">
        <v>38573</v>
      </c>
      <c r="Q555" s="37">
        <v>38565</v>
      </c>
      <c r="R555" s="33">
        <v>9.02</v>
      </c>
      <c r="S555" s="33">
        <v>8.81</v>
      </c>
      <c r="T555" s="30">
        <v>8.6986000000000008</v>
      </c>
      <c r="U555" s="31">
        <v>522300</v>
      </c>
      <c r="V555" s="30">
        <v>62</v>
      </c>
      <c r="W555" s="30">
        <v>29</v>
      </c>
    </row>
    <row r="556" spans="14:23" outlineLevel="2" x14ac:dyDescent="0.2">
      <c r="N556" s="29">
        <v>38573</v>
      </c>
      <c r="O556" s="29">
        <v>38574</v>
      </c>
      <c r="P556" s="29">
        <v>38574</v>
      </c>
      <c r="Q556" s="37">
        <v>38565</v>
      </c>
      <c r="R556" s="30">
        <v>8.76</v>
      </c>
      <c r="S556" s="30">
        <v>8.64</v>
      </c>
      <c r="T556" s="33">
        <v>8.8190000000000008</v>
      </c>
      <c r="U556" s="34">
        <v>681000</v>
      </c>
      <c r="V556" s="33">
        <v>88</v>
      </c>
      <c r="W556" s="33">
        <v>34</v>
      </c>
    </row>
    <row r="557" spans="14:23" outlineLevel="2" x14ac:dyDescent="0.2">
      <c r="N557" s="32">
        <v>38574</v>
      </c>
      <c r="O557" s="32">
        <v>38575</v>
      </c>
      <c r="P557" s="32">
        <v>38575</v>
      </c>
      <c r="Q557" s="37">
        <v>38565</v>
      </c>
      <c r="R557" s="33">
        <v>8.9250000000000007</v>
      </c>
      <c r="S557" s="33">
        <v>8.75</v>
      </c>
      <c r="T557" s="30">
        <v>9.2886000000000006</v>
      </c>
      <c r="U557" s="31">
        <v>803100</v>
      </c>
      <c r="V557" s="30">
        <v>102</v>
      </c>
      <c r="W557" s="30">
        <v>34</v>
      </c>
    </row>
    <row r="558" spans="14:23" outlineLevel="2" x14ac:dyDescent="0.2">
      <c r="N558" s="29">
        <v>38575</v>
      </c>
      <c r="O558" s="29">
        <v>38576</v>
      </c>
      <c r="P558" s="29">
        <v>38576</v>
      </c>
      <c r="Q558" s="37">
        <v>38565</v>
      </c>
      <c r="R558" s="30">
        <v>9.4</v>
      </c>
      <c r="S558" s="30">
        <v>9.2200000000000006</v>
      </c>
      <c r="T558" s="33">
        <v>9.5925999999999991</v>
      </c>
      <c r="U558" s="34">
        <v>379200</v>
      </c>
      <c r="V558" s="33">
        <v>64</v>
      </c>
      <c r="W558" s="33">
        <v>25</v>
      </c>
    </row>
    <row r="559" spans="14:23" outlineLevel="2" x14ac:dyDescent="0.2">
      <c r="N559" s="32">
        <v>38576</v>
      </c>
      <c r="O559" s="32">
        <v>38577</v>
      </c>
      <c r="P559" s="32">
        <v>38579</v>
      </c>
      <c r="Q559" s="37">
        <v>38565</v>
      </c>
      <c r="R559" s="33">
        <v>9.6999999999999993</v>
      </c>
      <c r="S559" s="33">
        <v>9.5</v>
      </c>
      <c r="T559" s="30">
        <v>9.5282</v>
      </c>
      <c r="U559" s="31">
        <v>676100</v>
      </c>
      <c r="V559" s="30">
        <v>90</v>
      </c>
      <c r="W559" s="30">
        <v>30</v>
      </c>
    </row>
    <row r="560" spans="14:23" outlineLevel="2" x14ac:dyDescent="0.2">
      <c r="N560" s="29">
        <v>38579</v>
      </c>
      <c r="O560" s="29">
        <v>38580</v>
      </c>
      <c r="P560" s="29">
        <v>38580</v>
      </c>
      <c r="Q560" s="37">
        <v>38565</v>
      </c>
      <c r="R560" s="30">
        <v>9.75</v>
      </c>
      <c r="S560" s="30">
        <v>9.4350000000000005</v>
      </c>
      <c r="T560" s="33">
        <v>9.6630000000000003</v>
      </c>
      <c r="U560" s="34">
        <v>630500</v>
      </c>
      <c r="V560" s="33">
        <v>70</v>
      </c>
      <c r="W560" s="33">
        <v>34</v>
      </c>
    </row>
    <row r="561" spans="14:23" outlineLevel="2" x14ac:dyDescent="0.2">
      <c r="N561" s="32">
        <v>38580</v>
      </c>
      <c r="O561" s="32">
        <v>38581</v>
      </c>
      <c r="P561" s="32">
        <v>38581</v>
      </c>
      <c r="Q561" s="37">
        <v>38565</v>
      </c>
      <c r="R561" s="33">
        <v>9.93</v>
      </c>
      <c r="S561" s="33">
        <v>9.52</v>
      </c>
      <c r="T561" s="30">
        <v>9.9850999999999992</v>
      </c>
      <c r="U561" s="31">
        <v>545300</v>
      </c>
      <c r="V561" s="30">
        <v>75</v>
      </c>
      <c r="W561" s="30">
        <v>34</v>
      </c>
    </row>
    <row r="562" spans="14:23" outlineLevel="2" x14ac:dyDescent="0.2">
      <c r="N562" s="29">
        <v>38581</v>
      </c>
      <c r="O562" s="29">
        <v>38582</v>
      </c>
      <c r="P562" s="29">
        <v>38582</v>
      </c>
      <c r="Q562" s="37">
        <v>38565</v>
      </c>
      <c r="R562" s="30">
        <v>10.08</v>
      </c>
      <c r="S562" s="30">
        <v>9.61</v>
      </c>
      <c r="T562" s="33">
        <v>9.3854000000000006</v>
      </c>
      <c r="U562" s="34">
        <v>713800</v>
      </c>
      <c r="V562" s="33">
        <v>93</v>
      </c>
      <c r="W562" s="33">
        <v>36</v>
      </c>
    </row>
    <row r="563" spans="14:23" outlineLevel="2" x14ac:dyDescent="0.2">
      <c r="N563" s="32">
        <v>38582</v>
      </c>
      <c r="O563" s="32">
        <v>38583</v>
      </c>
      <c r="P563" s="32">
        <v>38583</v>
      </c>
      <c r="Q563" s="37">
        <v>38565</v>
      </c>
      <c r="R563" s="33">
        <v>9.4550000000000001</v>
      </c>
      <c r="S563" s="33">
        <v>9.1999999999999993</v>
      </c>
      <c r="T563" s="30">
        <v>9.0955999999999992</v>
      </c>
      <c r="U563" s="31">
        <v>471500</v>
      </c>
      <c r="V563" s="30">
        <v>60</v>
      </c>
      <c r="W563" s="30">
        <v>29</v>
      </c>
    </row>
    <row r="564" spans="14:23" outlineLevel="2" x14ac:dyDescent="0.2">
      <c r="N564" s="29">
        <v>38583</v>
      </c>
      <c r="O564" s="29">
        <v>38584</v>
      </c>
      <c r="P564" s="29">
        <v>38586</v>
      </c>
      <c r="Q564" s="37">
        <v>38565</v>
      </c>
      <c r="R564" s="30">
        <v>9.25</v>
      </c>
      <c r="S564" s="30">
        <v>9</v>
      </c>
      <c r="T564" s="33">
        <v>9.4453999999999994</v>
      </c>
      <c r="U564" s="34">
        <v>645900</v>
      </c>
      <c r="V564" s="33">
        <v>82</v>
      </c>
      <c r="W564" s="33">
        <v>31</v>
      </c>
    </row>
    <row r="565" spans="14:23" outlineLevel="2" x14ac:dyDescent="0.2">
      <c r="N565" s="32">
        <v>38586</v>
      </c>
      <c r="O565" s="32">
        <v>38587</v>
      </c>
      <c r="P565" s="32">
        <v>38587</v>
      </c>
      <c r="Q565" s="37">
        <v>38565</v>
      </c>
      <c r="R565" s="33">
        <v>9.75</v>
      </c>
      <c r="S565" s="33">
        <v>9.2799999999999994</v>
      </c>
      <c r="T565" s="30">
        <v>9.9666999999999994</v>
      </c>
      <c r="U565" s="31">
        <v>664800</v>
      </c>
      <c r="V565" s="30">
        <v>87</v>
      </c>
      <c r="W565" s="30">
        <v>30</v>
      </c>
    </row>
    <row r="566" spans="14:23" outlineLevel="2" x14ac:dyDescent="0.2">
      <c r="N566" s="29">
        <v>38587</v>
      </c>
      <c r="O566" s="29">
        <v>38588</v>
      </c>
      <c r="P566" s="29">
        <v>38588</v>
      </c>
      <c r="Q566" s="37">
        <v>38565</v>
      </c>
      <c r="R566" s="30">
        <v>10.015000000000001</v>
      </c>
      <c r="S566" s="30">
        <v>9.74</v>
      </c>
      <c r="T566" s="33">
        <v>10.024699999999999</v>
      </c>
      <c r="U566" s="34">
        <v>620800</v>
      </c>
      <c r="V566" s="33">
        <v>79</v>
      </c>
      <c r="W566" s="33">
        <v>30</v>
      </c>
    </row>
    <row r="567" spans="14:23" outlineLevel="2" x14ac:dyDescent="0.2">
      <c r="N567" s="32">
        <v>38588</v>
      </c>
      <c r="O567" s="32">
        <v>38589</v>
      </c>
      <c r="P567" s="32">
        <v>38589</v>
      </c>
      <c r="Q567" s="37">
        <v>38565</v>
      </c>
      <c r="R567" s="33">
        <v>10.14</v>
      </c>
      <c r="S567" s="33">
        <v>9.82</v>
      </c>
      <c r="T567" s="30">
        <v>9.7650000000000006</v>
      </c>
      <c r="U567" s="31">
        <v>800100</v>
      </c>
      <c r="V567" s="30">
        <v>93</v>
      </c>
      <c r="W567" s="30">
        <v>35</v>
      </c>
    </row>
    <row r="568" spans="14:23" outlineLevel="2" x14ac:dyDescent="0.2">
      <c r="N568" s="29">
        <v>38589</v>
      </c>
      <c r="O568" s="29">
        <v>38590</v>
      </c>
      <c r="P568" s="29">
        <v>38590</v>
      </c>
      <c r="Q568" s="37">
        <v>38565</v>
      </c>
      <c r="R568" s="30">
        <v>9.89</v>
      </c>
      <c r="S568" s="30">
        <v>9.4700000000000006</v>
      </c>
      <c r="T568" s="33">
        <v>9.8561999999999994</v>
      </c>
      <c r="U568" s="34">
        <v>622500</v>
      </c>
      <c r="V568" s="33">
        <v>83</v>
      </c>
      <c r="W568" s="33">
        <v>33</v>
      </c>
    </row>
    <row r="569" spans="14:23" outlineLevel="2" x14ac:dyDescent="0.2">
      <c r="N569" s="32">
        <v>38590</v>
      </c>
      <c r="O569" s="32">
        <v>38591</v>
      </c>
      <c r="P569" s="32">
        <v>38593</v>
      </c>
      <c r="Q569" s="37">
        <v>38565</v>
      </c>
      <c r="R569" s="33">
        <v>9.9499999999999993</v>
      </c>
      <c r="S569" s="33">
        <v>9.74</v>
      </c>
      <c r="T569" s="30">
        <v>12.3637</v>
      </c>
      <c r="U569" s="31">
        <v>478800</v>
      </c>
      <c r="V569" s="30">
        <v>65</v>
      </c>
      <c r="W569" s="30">
        <v>30</v>
      </c>
    </row>
    <row r="570" spans="14:23" outlineLevel="2" x14ac:dyDescent="0.2">
      <c r="N570" s="29">
        <v>38594</v>
      </c>
      <c r="O570" s="29">
        <v>38595</v>
      </c>
      <c r="P570" s="29">
        <v>38595</v>
      </c>
      <c r="Q570" s="37">
        <v>38565</v>
      </c>
      <c r="R570" s="30">
        <v>12.85</v>
      </c>
      <c r="S570" s="30">
        <v>12</v>
      </c>
      <c r="T570" s="30">
        <f>SUBTOTAL(1,T548:T569)</f>
        <v>9.2947181818181832</v>
      </c>
      <c r="U570" s="31"/>
      <c r="V570" s="30"/>
      <c r="W570" s="30"/>
    </row>
    <row r="571" spans="14:23" ht="18.75" outlineLevel="2" x14ac:dyDescent="0.2">
      <c r="N571" s="29"/>
      <c r="O571" s="29"/>
      <c r="P571" s="29"/>
      <c r="Q571" s="38" t="s">
        <v>69</v>
      </c>
      <c r="R571" s="30"/>
      <c r="S571" s="30"/>
      <c r="T571" s="33">
        <v>12.693899999999999</v>
      </c>
      <c r="U571" s="34">
        <v>333700</v>
      </c>
      <c r="V571" s="33">
        <v>46</v>
      </c>
      <c r="W571" s="33">
        <v>28</v>
      </c>
    </row>
    <row r="572" spans="14:23" outlineLevel="1" x14ac:dyDescent="0.2">
      <c r="N572" s="32">
        <v>38595</v>
      </c>
      <c r="O572" s="32">
        <v>38596</v>
      </c>
      <c r="P572" s="32">
        <v>38596</v>
      </c>
      <c r="Q572" s="37">
        <v>38596</v>
      </c>
      <c r="R572" s="33">
        <v>12.85</v>
      </c>
      <c r="S572" s="33">
        <v>12.45</v>
      </c>
      <c r="T572" s="30">
        <v>11.3599</v>
      </c>
      <c r="U572" s="31">
        <v>590500</v>
      </c>
      <c r="V572" s="30">
        <v>68</v>
      </c>
      <c r="W572" s="30">
        <v>29</v>
      </c>
    </row>
    <row r="573" spans="14:23" outlineLevel="2" x14ac:dyDescent="0.2">
      <c r="N573" s="29">
        <v>38596</v>
      </c>
      <c r="O573" s="29">
        <v>38597</v>
      </c>
      <c r="P573" s="29">
        <v>38597</v>
      </c>
      <c r="Q573" s="37">
        <v>38596</v>
      </c>
      <c r="R573" s="30">
        <v>12.2</v>
      </c>
      <c r="S573" s="30">
        <v>11.24</v>
      </c>
      <c r="T573" s="33">
        <v>11.7461</v>
      </c>
      <c r="U573" s="34">
        <v>526400</v>
      </c>
      <c r="V573" s="33">
        <v>79</v>
      </c>
      <c r="W573" s="33">
        <v>33</v>
      </c>
    </row>
    <row r="574" spans="14:23" outlineLevel="2" x14ac:dyDescent="0.2">
      <c r="N574" s="32">
        <v>38597</v>
      </c>
      <c r="O574" s="32">
        <v>38598</v>
      </c>
      <c r="P574" s="32">
        <v>38601</v>
      </c>
      <c r="Q574" s="37">
        <v>38596</v>
      </c>
      <c r="R574" s="33">
        <v>11.9</v>
      </c>
      <c r="S574" s="33">
        <v>11.65</v>
      </c>
      <c r="T574" s="30">
        <v>11.5631</v>
      </c>
      <c r="U574" s="31">
        <v>272700</v>
      </c>
      <c r="V574" s="30">
        <v>45</v>
      </c>
      <c r="W574" s="30">
        <v>29</v>
      </c>
    </row>
    <row r="575" spans="14:23" outlineLevel="2" x14ac:dyDescent="0.2">
      <c r="N575" s="29">
        <v>38601</v>
      </c>
      <c r="O575" s="29">
        <v>38602</v>
      </c>
      <c r="P575" s="29">
        <v>38602</v>
      </c>
      <c r="Q575" s="37">
        <v>38596</v>
      </c>
      <c r="R575" s="30">
        <v>11.8</v>
      </c>
      <c r="S575" s="30">
        <v>11.37</v>
      </c>
      <c r="T575" s="33">
        <v>11.029</v>
      </c>
      <c r="U575" s="34">
        <v>396700</v>
      </c>
      <c r="V575" s="33">
        <v>56</v>
      </c>
      <c r="W575" s="33">
        <v>31</v>
      </c>
    </row>
    <row r="576" spans="14:23" outlineLevel="2" x14ac:dyDescent="0.2">
      <c r="N576" s="32">
        <v>38602</v>
      </c>
      <c r="O576" s="32">
        <v>38603</v>
      </c>
      <c r="P576" s="32">
        <v>38603</v>
      </c>
      <c r="Q576" s="37">
        <v>38596</v>
      </c>
      <c r="R576" s="33">
        <v>11.35</v>
      </c>
      <c r="S576" s="33">
        <v>10.83</v>
      </c>
      <c r="T576" s="30">
        <v>10.919499999999999</v>
      </c>
      <c r="U576" s="31">
        <v>641400</v>
      </c>
      <c r="V576" s="30">
        <v>84</v>
      </c>
      <c r="W576" s="30">
        <v>35</v>
      </c>
    </row>
    <row r="577" spans="14:23" outlineLevel="2" x14ac:dyDescent="0.2">
      <c r="N577" s="29">
        <v>38603</v>
      </c>
      <c r="O577" s="29">
        <v>38604</v>
      </c>
      <c r="P577" s="29">
        <v>38604</v>
      </c>
      <c r="Q577" s="37">
        <v>38596</v>
      </c>
      <c r="R577" s="30">
        <v>11.1</v>
      </c>
      <c r="S577" s="30">
        <v>10.8</v>
      </c>
      <c r="T577" s="33">
        <v>11.032400000000001</v>
      </c>
      <c r="U577" s="34">
        <v>360500</v>
      </c>
      <c r="V577" s="33">
        <v>52</v>
      </c>
      <c r="W577" s="33">
        <v>27</v>
      </c>
    </row>
    <row r="578" spans="14:23" outlineLevel="2" x14ac:dyDescent="0.2">
      <c r="N578" s="32">
        <v>38604</v>
      </c>
      <c r="O578" s="32">
        <v>38605</v>
      </c>
      <c r="P578" s="32">
        <v>38607</v>
      </c>
      <c r="Q578" s="37">
        <v>38596</v>
      </c>
      <c r="R578" s="33">
        <v>11.15</v>
      </c>
      <c r="S578" s="33">
        <v>10.97</v>
      </c>
      <c r="T578" s="30">
        <v>10.6683</v>
      </c>
      <c r="U578" s="31">
        <v>595900</v>
      </c>
      <c r="V578" s="30">
        <v>75</v>
      </c>
      <c r="W578" s="30">
        <v>34</v>
      </c>
    </row>
    <row r="579" spans="14:23" outlineLevel="2" x14ac:dyDescent="0.2">
      <c r="N579" s="29">
        <v>38607</v>
      </c>
      <c r="O579" s="29">
        <v>38608</v>
      </c>
      <c r="P579" s="29">
        <v>38608</v>
      </c>
      <c r="Q579" s="37">
        <v>38596</v>
      </c>
      <c r="R579" s="30">
        <v>10.855</v>
      </c>
      <c r="S579" s="30">
        <v>10.615</v>
      </c>
      <c r="T579" s="33">
        <v>10.694900000000001</v>
      </c>
      <c r="U579" s="34">
        <v>837200</v>
      </c>
      <c r="V579" s="33">
        <v>112</v>
      </c>
      <c r="W579" s="33">
        <v>40</v>
      </c>
    </row>
    <row r="580" spans="14:23" outlineLevel="2" x14ac:dyDescent="0.2">
      <c r="N580" s="32">
        <v>38608</v>
      </c>
      <c r="O580" s="32">
        <v>38609</v>
      </c>
      <c r="P580" s="32">
        <v>38609</v>
      </c>
      <c r="Q580" s="37">
        <v>38596</v>
      </c>
      <c r="R580" s="33">
        <v>10.91</v>
      </c>
      <c r="S580" s="33">
        <v>10.574999999999999</v>
      </c>
      <c r="T580" s="30">
        <v>10.801</v>
      </c>
      <c r="U580" s="31">
        <v>839600</v>
      </c>
      <c r="V580" s="30">
        <v>108</v>
      </c>
      <c r="W580" s="30">
        <v>36</v>
      </c>
    </row>
    <row r="581" spans="14:23" outlineLevel="2" x14ac:dyDescent="0.2">
      <c r="N581" s="29">
        <v>38609</v>
      </c>
      <c r="O581" s="29">
        <v>38610</v>
      </c>
      <c r="P581" s="29">
        <v>38610</v>
      </c>
      <c r="Q581" s="37">
        <v>38596</v>
      </c>
      <c r="R581" s="30">
        <v>10.99</v>
      </c>
      <c r="S581" s="30">
        <v>10.65</v>
      </c>
      <c r="T581" s="33">
        <v>11.241300000000001</v>
      </c>
      <c r="U581" s="34">
        <v>452300</v>
      </c>
      <c r="V581" s="33">
        <v>61</v>
      </c>
      <c r="W581" s="33">
        <v>29</v>
      </c>
    </row>
    <row r="582" spans="14:23" outlineLevel="2" x14ac:dyDescent="0.2">
      <c r="N582" s="32">
        <v>38610</v>
      </c>
      <c r="O582" s="32">
        <v>38611</v>
      </c>
      <c r="P582" s="32">
        <v>38611</v>
      </c>
      <c r="Q582" s="37">
        <v>38596</v>
      </c>
      <c r="R582" s="33">
        <v>11.45</v>
      </c>
      <c r="S582" s="33">
        <v>10.82</v>
      </c>
      <c r="T582" s="30">
        <v>11.2485</v>
      </c>
      <c r="U582" s="31">
        <v>533100</v>
      </c>
      <c r="V582" s="30">
        <v>72</v>
      </c>
      <c r="W582" s="30">
        <v>31</v>
      </c>
    </row>
    <row r="583" spans="14:23" outlineLevel="2" x14ac:dyDescent="0.2">
      <c r="N583" s="29">
        <v>38611</v>
      </c>
      <c r="O583" s="29">
        <v>38612</v>
      </c>
      <c r="P583" s="29">
        <v>38614</v>
      </c>
      <c r="Q583" s="37">
        <v>38596</v>
      </c>
      <c r="R583" s="30">
        <v>11.34</v>
      </c>
      <c r="S583" s="30">
        <v>11.16</v>
      </c>
      <c r="T583" s="33">
        <v>11.9964</v>
      </c>
      <c r="U583" s="34">
        <v>328600</v>
      </c>
      <c r="V583" s="33">
        <v>53</v>
      </c>
      <c r="W583" s="33">
        <v>26</v>
      </c>
    </row>
    <row r="584" spans="14:23" outlineLevel="2" x14ac:dyDescent="0.2">
      <c r="N584" s="32">
        <v>38614</v>
      </c>
      <c r="O584" s="32">
        <v>38615</v>
      </c>
      <c r="P584" s="32">
        <v>38615</v>
      </c>
      <c r="Q584" s="37">
        <v>38596</v>
      </c>
      <c r="R584" s="33">
        <v>12.7</v>
      </c>
      <c r="S584" s="33">
        <v>11.8</v>
      </c>
      <c r="T584" s="30">
        <v>12.7569</v>
      </c>
      <c r="U584" s="31">
        <v>412100</v>
      </c>
      <c r="V584" s="30">
        <v>64</v>
      </c>
      <c r="W584" s="30">
        <v>31</v>
      </c>
    </row>
    <row r="585" spans="14:23" outlineLevel="2" x14ac:dyDescent="0.2">
      <c r="N585" s="29">
        <v>38615</v>
      </c>
      <c r="O585" s="29">
        <v>38616</v>
      </c>
      <c r="P585" s="29">
        <v>38616</v>
      </c>
      <c r="Q585" s="37">
        <v>38596</v>
      </c>
      <c r="R585" s="30">
        <v>13.1</v>
      </c>
      <c r="S585" s="30">
        <v>12.18</v>
      </c>
      <c r="T585" s="33">
        <v>14.262700000000001</v>
      </c>
      <c r="U585" s="34">
        <v>219500</v>
      </c>
      <c r="V585" s="33">
        <v>31</v>
      </c>
      <c r="W585" s="33">
        <v>21</v>
      </c>
    </row>
    <row r="586" spans="14:23" outlineLevel="2" x14ac:dyDescent="0.2">
      <c r="N586" s="32">
        <v>38616</v>
      </c>
      <c r="O586" s="32">
        <v>38617</v>
      </c>
      <c r="P586" s="32">
        <v>38617</v>
      </c>
      <c r="Q586" s="37">
        <v>38596</v>
      </c>
      <c r="R586" s="33">
        <v>14.5</v>
      </c>
      <c r="S586" s="33">
        <v>14.1</v>
      </c>
      <c r="T586" s="30">
        <v>14.8423</v>
      </c>
      <c r="U586" s="31">
        <v>210900</v>
      </c>
      <c r="V586" s="30">
        <v>29</v>
      </c>
      <c r="W586" s="30">
        <v>15</v>
      </c>
    </row>
    <row r="587" spans="14:23" outlineLevel="2" x14ac:dyDescent="0.2">
      <c r="N587" s="29">
        <v>38617</v>
      </c>
      <c r="O587" s="29">
        <v>38618</v>
      </c>
      <c r="P587" s="29">
        <v>38621</v>
      </c>
      <c r="Q587" s="37">
        <v>38596</v>
      </c>
      <c r="R587" s="30">
        <v>16</v>
      </c>
      <c r="S587" s="30">
        <v>14</v>
      </c>
      <c r="T587" s="33">
        <v>14.8423</v>
      </c>
      <c r="U587" s="34">
        <v>210900</v>
      </c>
      <c r="V587" s="33">
        <v>29</v>
      </c>
      <c r="W587" s="33">
        <v>15</v>
      </c>
    </row>
    <row r="588" spans="14:23" outlineLevel="2" x14ac:dyDescent="0.2">
      <c r="N588" s="32">
        <v>38618</v>
      </c>
      <c r="O588" s="32">
        <v>38618</v>
      </c>
      <c r="P588" s="32">
        <v>38621</v>
      </c>
      <c r="Q588" s="37">
        <v>38596</v>
      </c>
      <c r="R588" s="33">
        <v>16</v>
      </c>
      <c r="S588" s="33">
        <v>14</v>
      </c>
      <c r="T588" s="33">
        <f>SUBTOTAL(1,T571:T587)</f>
        <v>11.982264705882351</v>
      </c>
      <c r="U588" s="34"/>
      <c r="V588" s="33"/>
      <c r="W588" s="33"/>
    </row>
    <row r="589" spans="14:23" ht="18.75" outlineLevel="2" x14ac:dyDescent="0.2">
      <c r="N589" s="32"/>
      <c r="O589" s="32"/>
      <c r="P589" s="32"/>
      <c r="Q589" s="38" t="s">
        <v>70</v>
      </c>
      <c r="R589" s="33"/>
      <c r="S589" s="33"/>
      <c r="T589" s="30">
        <v>13.677</v>
      </c>
      <c r="U589" s="31">
        <v>256500</v>
      </c>
      <c r="V589" s="30">
        <v>33</v>
      </c>
      <c r="W589" s="30">
        <v>19</v>
      </c>
    </row>
    <row r="590" spans="14:23" outlineLevel="2" x14ac:dyDescent="0.2">
      <c r="N590" s="29">
        <v>38632</v>
      </c>
      <c r="O590" s="29">
        <v>38633</v>
      </c>
      <c r="P590" s="29">
        <v>38635</v>
      </c>
      <c r="Q590" s="37">
        <v>38626</v>
      </c>
      <c r="R590" s="30">
        <v>13.9</v>
      </c>
      <c r="S590" s="30">
        <v>13.31</v>
      </c>
      <c r="T590" s="33">
        <v>13.2873</v>
      </c>
      <c r="U590" s="34">
        <v>201500</v>
      </c>
      <c r="V590" s="33">
        <v>28</v>
      </c>
      <c r="W590" s="33">
        <v>14</v>
      </c>
    </row>
    <row r="591" spans="14:23" outlineLevel="2" x14ac:dyDescent="0.2">
      <c r="N591" s="32">
        <v>38635</v>
      </c>
      <c r="O591" s="32">
        <v>38636</v>
      </c>
      <c r="P591" s="32">
        <v>38636</v>
      </c>
      <c r="Q591" s="37">
        <v>38626</v>
      </c>
      <c r="R591" s="33">
        <v>13.4</v>
      </c>
      <c r="S591" s="33">
        <v>13.13</v>
      </c>
      <c r="T591" s="30">
        <v>13.666399999999999</v>
      </c>
      <c r="U591" s="31">
        <v>422200</v>
      </c>
      <c r="V591" s="30">
        <v>50</v>
      </c>
      <c r="W591" s="30">
        <v>22</v>
      </c>
    </row>
    <row r="592" spans="14:23" outlineLevel="2" x14ac:dyDescent="0.2">
      <c r="N592" s="29">
        <v>38636</v>
      </c>
      <c r="O592" s="29">
        <v>38637</v>
      </c>
      <c r="P592" s="29">
        <v>38637</v>
      </c>
      <c r="Q592" s="37">
        <v>38626</v>
      </c>
      <c r="R592" s="30">
        <v>13.7</v>
      </c>
      <c r="S592" s="30">
        <v>13.62</v>
      </c>
      <c r="T592" s="33">
        <v>13.772399999999999</v>
      </c>
      <c r="U592" s="34">
        <v>327700</v>
      </c>
      <c r="V592" s="33">
        <v>51</v>
      </c>
      <c r="W592" s="33">
        <v>27</v>
      </c>
    </row>
    <row r="593" spans="14:23" outlineLevel="1" x14ac:dyDescent="0.2">
      <c r="N593" s="32">
        <v>38637</v>
      </c>
      <c r="O593" s="32">
        <v>38638</v>
      </c>
      <c r="P593" s="32">
        <v>38638</v>
      </c>
      <c r="Q593" s="37">
        <v>38626</v>
      </c>
      <c r="R593" s="33">
        <v>14</v>
      </c>
      <c r="S593" s="33">
        <v>13.6</v>
      </c>
      <c r="T593" s="30">
        <v>13.4831</v>
      </c>
      <c r="U593" s="31">
        <v>311500</v>
      </c>
      <c r="V593" s="30">
        <v>38</v>
      </c>
      <c r="W593" s="30">
        <v>21</v>
      </c>
    </row>
    <row r="594" spans="14:23" outlineLevel="2" x14ac:dyDescent="0.2">
      <c r="N594" s="29">
        <v>38638</v>
      </c>
      <c r="O594" s="29">
        <v>38639</v>
      </c>
      <c r="P594" s="29">
        <v>38639</v>
      </c>
      <c r="Q594" s="37">
        <v>38626</v>
      </c>
      <c r="R594" s="30">
        <v>13.75</v>
      </c>
      <c r="S594" s="30">
        <v>13.25</v>
      </c>
      <c r="T594" s="33">
        <v>12.8071</v>
      </c>
      <c r="U594" s="34">
        <v>475500</v>
      </c>
      <c r="V594" s="33">
        <v>70</v>
      </c>
      <c r="W594" s="33">
        <v>26</v>
      </c>
    </row>
    <row r="595" spans="14:23" outlineLevel="2" x14ac:dyDescent="0.2">
      <c r="N595" s="32">
        <v>38639</v>
      </c>
      <c r="O595" s="32">
        <v>38640</v>
      </c>
      <c r="P595" s="32">
        <v>38642</v>
      </c>
      <c r="Q595" s="37">
        <v>38626</v>
      </c>
      <c r="R595" s="33">
        <v>13.05</v>
      </c>
      <c r="S595" s="33">
        <v>12.71</v>
      </c>
      <c r="T595" s="30">
        <v>13.893000000000001</v>
      </c>
      <c r="U595" s="31">
        <v>352600</v>
      </c>
      <c r="V595" s="30">
        <v>44</v>
      </c>
      <c r="W595" s="30">
        <v>24</v>
      </c>
    </row>
    <row r="596" spans="14:23" outlineLevel="2" x14ac:dyDescent="0.2">
      <c r="N596" s="29">
        <v>38642</v>
      </c>
      <c r="O596" s="29">
        <v>38643</v>
      </c>
      <c r="P596" s="29">
        <v>38643</v>
      </c>
      <c r="Q596" s="37">
        <v>38626</v>
      </c>
      <c r="R596" s="30">
        <v>14.06</v>
      </c>
      <c r="S596" s="30">
        <v>13.76</v>
      </c>
      <c r="T596" s="33">
        <v>13.407299999999999</v>
      </c>
      <c r="U596" s="34">
        <v>289900</v>
      </c>
      <c r="V596" s="33">
        <v>44</v>
      </c>
      <c r="W596" s="33">
        <v>25</v>
      </c>
    </row>
    <row r="597" spans="14:23" outlineLevel="2" x14ac:dyDescent="0.2">
      <c r="N597" s="32">
        <v>38643</v>
      </c>
      <c r="O597" s="32">
        <v>38644</v>
      </c>
      <c r="P597" s="32">
        <v>38644</v>
      </c>
      <c r="Q597" s="37">
        <v>38626</v>
      </c>
      <c r="R597" s="33">
        <v>13.59</v>
      </c>
      <c r="S597" s="33">
        <v>13.32</v>
      </c>
      <c r="T597" s="30">
        <v>13.522</v>
      </c>
      <c r="U597" s="31">
        <v>151700</v>
      </c>
      <c r="V597" s="30">
        <v>24</v>
      </c>
      <c r="W597" s="30">
        <v>18</v>
      </c>
    </row>
    <row r="598" spans="14:23" outlineLevel="2" x14ac:dyDescent="0.2">
      <c r="N598" s="29">
        <v>38644</v>
      </c>
      <c r="O598" s="29">
        <v>38645</v>
      </c>
      <c r="P598" s="29">
        <v>38645</v>
      </c>
      <c r="Q598" s="37">
        <v>38626</v>
      </c>
      <c r="R598" s="30">
        <v>13.54</v>
      </c>
      <c r="S598" s="30">
        <v>13.5</v>
      </c>
      <c r="T598" s="33">
        <v>13.236499999999999</v>
      </c>
      <c r="U598" s="34">
        <v>205300</v>
      </c>
      <c r="V598" s="33">
        <v>36</v>
      </c>
      <c r="W598" s="33">
        <v>20</v>
      </c>
    </row>
    <row r="599" spans="14:23" outlineLevel="2" x14ac:dyDescent="0.2">
      <c r="N599" s="32">
        <v>38645</v>
      </c>
      <c r="O599" s="32">
        <v>38646</v>
      </c>
      <c r="P599" s="32">
        <v>38646</v>
      </c>
      <c r="Q599" s="37">
        <v>38626</v>
      </c>
      <c r="R599" s="33">
        <v>13.32</v>
      </c>
      <c r="S599" s="33">
        <v>12.85</v>
      </c>
      <c r="T599" s="30">
        <v>12.7326</v>
      </c>
      <c r="U599" s="31">
        <v>283600</v>
      </c>
      <c r="V599" s="30">
        <v>41</v>
      </c>
      <c r="W599" s="30">
        <v>23</v>
      </c>
    </row>
    <row r="600" spans="14:23" outlineLevel="2" x14ac:dyDescent="0.2">
      <c r="N600" s="29">
        <v>38646</v>
      </c>
      <c r="O600" s="29">
        <v>38647</v>
      </c>
      <c r="P600" s="29">
        <v>38649</v>
      </c>
      <c r="Q600" s="37">
        <v>38626</v>
      </c>
      <c r="R600" s="30">
        <v>12.824999999999999</v>
      </c>
      <c r="S600" s="30">
        <v>12.68</v>
      </c>
      <c r="T600" s="33">
        <v>12.949199999999999</v>
      </c>
      <c r="U600" s="34">
        <v>486100</v>
      </c>
      <c r="V600" s="33">
        <v>66</v>
      </c>
      <c r="W600" s="33">
        <v>22</v>
      </c>
    </row>
    <row r="601" spans="14:23" outlineLevel="2" x14ac:dyDescent="0.2">
      <c r="N601" s="32">
        <v>38649</v>
      </c>
      <c r="O601" s="32">
        <v>38650</v>
      </c>
      <c r="P601" s="32">
        <v>38650</v>
      </c>
      <c r="Q601" s="37">
        <v>38626</v>
      </c>
      <c r="R601" s="33">
        <v>13.3</v>
      </c>
      <c r="S601" s="33">
        <v>12.75</v>
      </c>
      <c r="T601" s="30">
        <v>13.8963</v>
      </c>
      <c r="U601" s="31">
        <v>405000</v>
      </c>
      <c r="V601" s="30">
        <v>57</v>
      </c>
      <c r="W601" s="30">
        <v>24</v>
      </c>
    </row>
    <row r="602" spans="14:23" outlineLevel="1" x14ac:dyDescent="0.2">
      <c r="N602" s="29">
        <v>38650</v>
      </c>
      <c r="O602" s="29">
        <v>38651</v>
      </c>
      <c r="P602" s="29">
        <v>38651</v>
      </c>
      <c r="Q602" s="37">
        <v>38626</v>
      </c>
      <c r="R602" s="30">
        <v>14.09</v>
      </c>
      <c r="S602" s="30">
        <v>13.7</v>
      </c>
      <c r="T602" s="33">
        <v>14.683400000000001</v>
      </c>
      <c r="U602" s="34">
        <v>242000</v>
      </c>
      <c r="V602" s="33">
        <v>38</v>
      </c>
      <c r="W602" s="33">
        <v>24</v>
      </c>
    </row>
    <row r="603" spans="14:23" x14ac:dyDescent="0.2">
      <c r="N603" s="32">
        <v>38651</v>
      </c>
      <c r="O603" s="32">
        <v>38652</v>
      </c>
      <c r="P603" s="32">
        <v>38652</v>
      </c>
      <c r="Q603" s="37">
        <v>38626</v>
      </c>
      <c r="R603" s="33">
        <v>14.89</v>
      </c>
      <c r="S603" s="33">
        <v>14.41</v>
      </c>
      <c r="T603" s="30">
        <v>13.906599999999999</v>
      </c>
      <c r="U603" s="31">
        <v>239700</v>
      </c>
      <c r="V603" s="30">
        <v>36</v>
      </c>
      <c r="W603" s="30">
        <v>21</v>
      </c>
    </row>
    <row r="604" spans="14:23" x14ac:dyDescent="0.2">
      <c r="N604" s="29">
        <v>38652</v>
      </c>
      <c r="O604" s="29">
        <v>38653</v>
      </c>
      <c r="P604" s="29">
        <v>38653</v>
      </c>
      <c r="Q604" s="37">
        <v>38626</v>
      </c>
      <c r="R604" s="30">
        <v>14.085000000000001</v>
      </c>
      <c r="S604" s="30">
        <v>13.8</v>
      </c>
      <c r="T604" s="33">
        <v>13.103899999999999</v>
      </c>
      <c r="U604" s="34">
        <v>234100</v>
      </c>
      <c r="V604" s="33">
        <v>38</v>
      </c>
      <c r="W604" s="33">
        <v>24</v>
      </c>
    </row>
    <row r="605" spans="14:23" x14ac:dyDescent="0.2">
      <c r="N605" s="32">
        <v>38653</v>
      </c>
      <c r="O605" s="32">
        <v>38654</v>
      </c>
      <c r="P605" s="32">
        <v>38656</v>
      </c>
      <c r="Q605" s="37">
        <v>38626</v>
      </c>
      <c r="R605" s="33">
        <v>13.25</v>
      </c>
      <c r="S605" s="33">
        <v>13.005000000000001</v>
      </c>
      <c r="T605" s="33">
        <f>SUBTOTAL(1,T589:T604)</f>
        <v>13.50150625</v>
      </c>
      <c r="U605" s="34"/>
      <c r="V605" s="33"/>
      <c r="W605" s="33"/>
    </row>
    <row r="606" spans="14:23" ht="18.75" x14ac:dyDescent="0.2">
      <c r="N606" s="32"/>
      <c r="O606" s="32"/>
      <c r="P606" s="32"/>
      <c r="Q606" s="38" t="s">
        <v>71</v>
      </c>
      <c r="R606" s="33"/>
      <c r="S606" s="33"/>
      <c r="T606" s="30">
        <v>12.176399999999999</v>
      </c>
      <c r="U606" s="31">
        <v>413600</v>
      </c>
      <c r="V606" s="30">
        <v>60</v>
      </c>
      <c r="W606" s="30">
        <v>24</v>
      </c>
    </row>
    <row r="607" spans="14:23" x14ac:dyDescent="0.2">
      <c r="N607" s="29">
        <v>38656</v>
      </c>
      <c r="O607" s="29">
        <v>38657</v>
      </c>
      <c r="P607" s="29">
        <v>38657</v>
      </c>
      <c r="Q607" s="37">
        <v>38657</v>
      </c>
      <c r="R607" s="30">
        <v>12.6</v>
      </c>
      <c r="S607" s="30">
        <v>11.65</v>
      </c>
      <c r="T607" s="33">
        <v>10.796900000000001</v>
      </c>
      <c r="U607" s="34">
        <v>430000</v>
      </c>
      <c r="V607" s="33">
        <v>56</v>
      </c>
      <c r="W607" s="33">
        <v>34</v>
      </c>
    </row>
    <row r="608" spans="14:23" x14ac:dyDescent="0.2">
      <c r="N608" s="32">
        <v>38657</v>
      </c>
      <c r="O608" s="32">
        <v>38658</v>
      </c>
      <c r="P608" s="32">
        <v>38658</v>
      </c>
      <c r="Q608" s="37">
        <v>38657</v>
      </c>
      <c r="R608" s="33">
        <v>11.4</v>
      </c>
      <c r="S608" s="33">
        <v>10.24</v>
      </c>
      <c r="T608" s="30">
        <v>10.846399999999999</v>
      </c>
      <c r="U608" s="31">
        <v>394200</v>
      </c>
      <c r="V608" s="30">
        <v>43</v>
      </c>
      <c r="W608" s="30">
        <v>25</v>
      </c>
    </row>
    <row r="609" spans="14:23" x14ac:dyDescent="0.2">
      <c r="N609" s="29">
        <v>38658</v>
      </c>
      <c r="O609" s="29">
        <v>38659</v>
      </c>
      <c r="P609" s="29">
        <v>38659</v>
      </c>
      <c r="Q609" s="37">
        <v>38657</v>
      </c>
      <c r="R609" s="30">
        <v>10.94</v>
      </c>
      <c r="S609" s="30">
        <v>10.62</v>
      </c>
      <c r="T609" s="33">
        <v>10.7948</v>
      </c>
      <c r="U609" s="34">
        <v>395800</v>
      </c>
      <c r="V609" s="33">
        <v>60</v>
      </c>
      <c r="W609" s="33">
        <v>27</v>
      </c>
    </row>
    <row r="610" spans="14:23" x14ac:dyDescent="0.2">
      <c r="N610" s="32">
        <v>38659</v>
      </c>
      <c r="O610" s="32">
        <v>38660</v>
      </c>
      <c r="P610" s="32">
        <v>38660</v>
      </c>
      <c r="Q610" s="37">
        <v>38657</v>
      </c>
      <c r="R610" s="33">
        <v>11</v>
      </c>
      <c r="S610" s="33">
        <v>10.65</v>
      </c>
      <c r="T610" s="30">
        <v>9.6734000000000009</v>
      </c>
      <c r="U610" s="31">
        <v>327500</v>
      </c>
      <c r="V610" s="30">
        <v>42</v>
      </c>
      <c r="W610" s="30">
        <v>25</v>
      </c>
    </row>
    <row r="611" spans="14:23" x14ac:dyDescent="0.2">
      <c r="N611" s="29">
        <v>38660</v>
      </c>
      <c r="O611" s="29">
        <v>38661</v>
      </c>
      <c r="P611" s="29">
        <v>38663</v>
      </c>
      <c r="Q611" s="37">
        <v>38657</v>
      </c>
      <c r="R611" s="30">
        <v>9.9</v>
      </c>
      <c r="S611" s="30">
        <v>8.8000000000000007</v>
      </c>
      <c r="T611" s="33">
        <v>8.7745999999999995</v>
      </c>
      <c r="U611" s="34">
        <v>521800</v>
      </c>
      <c r="V611" s="33">
        <v>78</v>
      </c>
      <c r="W611" s="33">
        <v>34</v>
      </c>
    </row>
    <row r="612" spans="14:23" x14ac:dyDescent="0.2">
      <c r="N612" s="32">
        <v>38663</v>
      </c>
      <c r="O612" s="32">
        <v>38664</v>
      </c>
      <c r="P612" s="32">
        <v>38664</v>
      </c>
      <c r="Q612" s="37">
        <v>38657</v>
      </c>
      <c r="R612" s="33">
        <v>9.5</v>
      </c>
      <c r="S612" s="33">
        <v>8.26</v>
      </c>
      <c r="T612" s="30">
        <v>9.1501999999999999</v>
      </c>
      <c r="U612" s="31">
        <v>567900</v>
      </c>
      <c r="V612" s="30">
        <v>82</v>
      </c>
      <c r="W612" s="30">
        <v>32</v>
      </c>
    </row>
    <row r="613" spans="14:23" x14ac:dyDescent="0.2">
      <c r="N613" s="29">
        <v>38664</v>
      </c>
      <c r="O613" s="29">
        <v>38665</v>
      </c>
      <c r="P613" s="29">
        <v>38665</v>
      </c>
      <c r="Q613" s="37">
        <v>38657</v>
      </c>
      <c r="R613" s="30">
        <v>10.1</v>
      </c>
      <c r="S613" s="30">
        <v>8.75</v>
      </c>
      <c r="T613" s="33">
        <v>9.3109999999999999</v>
      </c>
      <c r="U613" s="34">
        <v>412800</v>
      </c>
      <c r="V613" s="33">
        <v>69</v>
      </c>
      <c r="W613" s="33">
        <v>33</v>
      </c>
    </row>
    <row r="614" spans="14:23" x14ac:dyDescent="0.2">
      <c r="N614" s="32">
        <v>38665</v>
      </c>
      <c r="O614" s="32">
        <v>38666</v>
      </c>
      <c r="P614" s="32">
        <v>38666</v>
      </c>
      <c r="Q614" s="37">
        <v>38657</v>
      </c>
      <c r="R614" s="33">
        <v>9.5399999999999991</v>
      </c>
      <c r="S614" s="33">
        <v>8.9499999999999993</v>
      </c>
      <c r="T614" s="30">
        <v>9.6603999999999992</v>
      </c>
      <c r="U614" s="31">
        <v>536000</v>
      </c>
      <c r="V614" s="30">
        <v>70</v>
      </c>
      <c r="W614" s="30">
        <v>30</v>
      </c>
    </row>
    <row r="615" spans="14:23" x14ac:dyDescent="0.2">
      <c r="N615" s="29">
        <v>38666</v>
      </c>
      <c r="O615" s="29">
        <v>38667</v>
      </c>
      <c r="P615" s="29">
        <v>38667</v>
      </c>
      <c r="Q615" s="37">
        <v>38657</v>
      </c>
      <c r="R615" s="30">
        <v>9.9</v>
      </c>
      <c r="S615" s="30">
        <v>9.1</v>
      </c>
      <c r="T615" s="33">
        <v>9.2035</v>
      </c>
      <c r="U615" s="34">
        <v>619400</v>
      </c>
      <c r="V615" s="33">
        <v>87</v>
      </c>
      <c r="W615" s="33">
        <v>34</v>
      </c>
    </row>
    <row r="616" spans="14:23" x14ac:dyDescent="0.2">
      <c r="N616" s="32">
        <v>38667</v>
      </c>
      <c r="O616" s="32">
        <v>38668</v>
      </c>
      <c r="P616" s="32">
        <v>38670</v>
      </c>
      <c r="Q616" s="37">
        <v>38657</v>
      </c>
      <c r="R616" s="33">
        <v>10</v>
      </c>
      <c r="S616" s="33">
        <v>8.6999999999999993</v>
      </c>
      <c r="T616" s="30">
        <v>9.1493000000000002</v>
      </c>
      <c r="U616" s="31">
        <v>540500</v>
      </c>
      <c r="V616" s="30">
        <v>71</v>
      </c>
      <c r="W616" s="30">
        <v>29</v>
      </c>
    </row>
    <row r="617" spans="14:23" x14ac:dyDescent="0.2">
      <c r="N617" s="29">
        <v>38670</v>
      </c>
      <c r="O617" s="29">
        <v>38671</v>
      </c>
      <c r="P617" s="29">
        <v>38671</v>
      </c>
      <c r="Q617" s="37">
        <v>38657</v>
      </c>
      <c r="R617" s="30">
        <v>9.58</v>
      </c>
      <c r="S617" s="30">
        <v>8.6</v>
      </c>
      <c r="T617" s="33">
        <v>9.2053999999999991</v>
      </c>
      <c r="U617" s="34">
        <v>377800</v>
      </c>
      <c r="V617" s="33">
        <v>52</v>
      </c>
      <c r="W617" s="33">
        <v>26</v>
      </c>
    </row>
    <row r="618" spans="14:23" x14ac:dyDescent="0.2">
      <c r="N618" s="32">
        <v>38671</v>
      </c>
      <c r="O618" s="32">
        <v>38672</v>
      </c>
      <c r="P618" s="32">
        <v>38672</v>
      </c>
      <c r="Q618" s="37">
        <v>38657</v>
      </c>
      <c r="R618" s="33">
        <v>9.49</v>
      </c>
      <c r="S618" s="33">
        <v>9</v>
      </c>
      <c r="T618" s="30">
        <v>11.034000000000001</v>
      </c>
      <c r="U618" s="31">
        <v>543500</v>
      </c>
      <c r="V618" s="30">
        <v>61</v>
      </c>
      <c r="W618" s="30">
        <v>31</v>
      </c>
    </row>
    <row r="619" spans="14:23" x14ac:dyDescent="0.2">
      <c r="N619" s="29">
        <v>38672</v>
      </c>
      <c r="O619" s="29">
        <v>38673</v>
      </c>
      <c r="P619" s="29">
        <v>38673</v>
      </c>
      <c r="Q619" s="37">
        <v>38657</v>
      </c>
      <c r="R619" s="30">
        <v>11.3</v>
      </c>
      <c r="S619" s="30">
        <v>10.4</v>
      </c>
      <c r="T619" s="33">
        <v>11.9169</v>
      </c>
      <c r="U619" s="34">
        <v>435400</v>
      </c>
      <c r="V619" s="33">
        <v>58</v>
      </c>
      <c r="W619" s="33">
        <v>25</v>
      </c>
    </row>
    <row r="620" spans="14:23" x14ac:dyDescent="0.2">
      <c r="N620" s="32">
        <v>38673</v>
      </c>
      <c r="O620" s="32">
        <v>38674</v>
      </c>
      <c r="P620" s="32">
        <v>38674</v>
      </c>
      <c r="Q620" s="37">
        <v>38657</v>
      </c>
      <c r="R620" s="33">
        <v>12.15</v>
      </c>
      <c r="S620" s="33">
        <v>11.25</v>
      </c>
      <c r="T620" s="30">
        <v>10.0092</v>
      </c>
      <c r="U620" s="31">
        <v>390500</v>
      </c>
      <c r="V620" s="30">
        <v>55</v>
      </c>
      <c r="W620" s="30">
        <v>29</v>
      </c>
    </row>
    <row r="621" spans="14:23" x14ac:dyDescent="0.2">
      <c r="N621" s="29">
        <v>38674</v>
      </c>
      <c r="O621" s="29">
        <v>38675</v>
      </c>
      <c r="P621" s="29">
        <v>38677</v>
      </c>
      <c r="Q621" s="37">
        <v>38657</v>
      </c>
      <c r="R621" s="30">
        <v>10.35</v>
      </c>
      <c r="S621" s="30">
        <v>9.75</v>
      </c>
      <c r="T621" s="33">
        <v>10.476699999999999</v>
      </c>
      <c r="U621" s="34">
        <v>537700</v>
      </c>
      <c r="V621" s="33">
        <v>71</v>
      </c>
      <c r="W621" s="33">
        <v>27</v>
      </c>
    </row>
    <row r="622" spans="14:23" x14ac:dyDescent="0.2">
      <c r="N622" s="32">
        <v>38677</v>
      </c>
      <c r="O622" s="32">
        <v>38678</v>
      </c>
      <c r="P622" s="32">
        <v>38678</v>
      </c>
      <c r="Q622" s="37">
        <v>38657</v>
      </c>
      <c r="R622" s="33">
        <v>10.9</v>
      </c>
      <c r="S622" s="33">
        <v>9.65</v>
      </c>
      <c r="T622" s="30">
        <v>11.156000000000001</v>
      </c>
      <c r="U622" s="31">
        <v>618400</v>
      </c>
      <c r="V622" s="30">
        <v>74</v>
      </c>
      <c r="W622" s="30">
        <v>30</v>
      </c>
    </row>
    <row r="623" spans="14:23" x14ac:dyDescent="0.2">
      <c r="N623" s="29">
        <v>38678</v>
      </c>
      <c r="O623" s="29">
        <v>38679</v>
      </c>
      <c r="P623" s="29">
        <v>38679</v>
      </c>
      <c r="Q623" s="37">
        <v>38657</v>
      </c>
      <c r="R623" s="30">
        <v>11.35</v>
      </c>
      <c r="S623" s="30">
        <v>10.75</v>
      </c>
      <c r="T623" s="33">
        <v>11.0189</v>
      </c>
      <c r="U623" s="34">
        <v>540300</v>
      </c>
      <c r="V623" s="33">
        <v>68</v>
      </c>
      <c r="W623" s="33">
        <v>24</v>
      </c>
    </row>
    <row r="624" spans="14:23" x14ac:dyDescent="0.2">
      <c r="N624" s="32">
        <v>38679</v>
      </c>
      <c r="O624" s="32">
        <v>38680</v>
      </c>
      <c r="P624" s="32">
        <v>38684</v>
      </c>
      <c r="Q624" s="37">
        <v>38657</v>
      </c>
      <c r="R624" s="33">
        <v>11.47</v>
      </c>
      <c r="S624" s="33">
        <v>10.705</v>
      </c>
      <c r="T624" s="30">
        <v>11.0169</v>
      </c>
      <c r="U624" s="31">
        <v>404400</v>
      </c>
      <c r="V624" s="30">
        <v>54</v>
      </c>
      <c r="W624" s="30">
        <v>23</v>
      </c>
    </row>
    <row r="625" spans="14:23" x14ac:dyDescent="0.2">
      <c r="N625" s="29">
        <v>38684</v>
      </c>
      <c r="O625" s="29">
        <v>38685</v>
      </c>
      <c r="P625" s="29">
        <v>38685</v>
      </c>
      <c r="Q625" s="37">
        <v>38657</v>
      </c>
      <c r="R625" s="30">
        <v>11.3</v>
      </c>
      <c r="S625" s="30">
        <v>10.75</v>
      </c>
      <c r="T625" s="33">
        <v>11.1706</v>
      </c>
      <c r="U625" s="34">
        <v>417200</v>
      </c>
      <c r="V625" s="33">
        <v>49</v>
      </c>
      <c r="W625" s="33">
        <v>24</v>
      </c>
    </row>
    <row r="626" spans="14:23" x14ac:dyDescent="0.2">
      <c r="N626" s="32">
        <v>38685</v>
      </c>
      <c r="O626" s="32">
        <v>38686</v>
      </c>
      <c r="P626" s="32">
        <v>38686</v>
      </c>
      <c r="Q626" s="37">
        <v>38657</v>
      </c>
      <c r="R626" s="33">
        <v>11.484999999999999</v>
      </c>
      <c r="S626" s="33">
        <v>11.03</v>
      </c>
      <c r="T626" s="33">
        <f>SUBTOTAL(1,T606:T625)</f>
        <v>10.327074999999999</v>
      </c>
      <c r="U626" s="34"/>
      <c r="V626" s="33"/>
      <c r="W626" s="33"/>
    </row>
    <row r="627" spans="14:23" ht="18.75" x14ac:dyDescent="0.2">
      <c r="N627" s="32"/>
      <c r="O627" s="32"/>
      <c r="P627" s="32"/>
      <c r="Q627" s="38" t="s">
        <v>72</v>
      </c>
      <c r="R627" s="33"/>
      <c r="S627" s="33"/>
      <c r="T627" s="30">
        <v>11.7315</v>
      </c>
      <c r="U627" s="31">
        <v>361200</v>
      </c>
      <c r="V627" s="30">
        <v>47</v>
      </c>
      <c r="W627" s="30">
        <v>28</v>
      </c>
    </row>
    <row r="628" spans="14:23" x14ac:dyDescent="0.2">
      <c r="N628" s="29">
        <v>38686</v>
      </c>
      <c r="O628" s="29">
        <v>38687</v>
      </c>
      <c r="P628" s="29">
        <v>38687</v>
      </c>
      <c r="Q628" s="37">
        <v>38687</v>
      </c>
      <c r="R628" s="30">
        <v>11.87</v>
      </c>
      <c r="S628" s="30">
        <v>11.59</v>
      </c>
      <c r="T628" s="33">
        <v>12.582000000000001</v>
      </c>
      <c r="U628" s="34">
        <v>467500</v>
      </c>
      <c r="V628" s="33">
        <v>64</v>
      </c>
      <c r="W628" s="33">
        <v>24</v>
      </c>
    </row>
    <row r="629" spans="14:23" x14ac:dyDescent="0.2">
      <c r="N629" s="32">
        <v>38687</v>
      </c>
      <c r="O629" s="32">
        <v>38688</v>
      </c>
      <c r="P629" s="32">
        <v>38688</v>
      </c>
      <c r="Q629" s="37">
        <v>38687</v>
      </c>
      <c r="R629" s="33">
        <v>12.7</v>
      </c>
      <c r="S629" s="33">
        <v>12.28</v>
      </c>
      <c r="T629" s="30">
        <v>12.9537</v>
      </c>
      <c r="U629" s="31">
        <v>339300</v>
      </c>
      <c r="V629" s="30">
        <v>47</v>
      </c>
      <c r="W629" s="30">
        <v>26</v>
      </c>
    </row>
    <row r="630" spans="14:23" x14ac:dyDescent="0.2">
      <c r="N630" s="29">
        <v>38688</v>
      </c>
      <c r="O630" s="29">
        <v>38689</v>
      </c>
      <c r="P630" s="29">
        <v>38691</v>
      </c>
      <c r="Q630" s="37">
        <v>38687</v>
      </c>
      <c r="R630" s="30">
        <v>13.15</v>
      </c>
      <c r="S630" s="30">
        <v>12.62</v>
      </c>
      <c r="T630" s="33">
        <v>14.2746</v>
      </c>
      <c r="U630" s="34">
        <v>342700</v>
      </c>
      <c r="V630" s="33">
        <v>50</v>
      </c>
      <c r="W630" s="33">
        <v>28</v>
      </c>
    </row>
    <row r="631" spans="14:23" x14ac:dyDescent="0.2">
      <c r="N631" s="32">
        <v>38691</v>
      </c>
      <c r="O631" s="32">
        <v>38692</v>
      </c>
      <c r="P631" s="32">
        <v>38692</v>
      </c>
      <c r="Q631" s="37">
        <v>38687</v>
      </c>
      <c r="R631" s="33">
        <v>14.4</v>
      </c>
      <c r="S631" s="33">
        <v>14.11</v>
      </c>
      <c r="T631" s="30">
        <v>13.5725</v>
      </c>
      <c r="U631" s="31">
        <v>352900</v>
      </c>
      <c r="V631" s="30">
        <v>53</v>
      </c>
      <c r="W631" s="30">
        <v>26</v>
      </c>
    </row>
    <row r="632" spans="14:23" x14ac:dyDescent="0.2">
      <c r="N632" s="29">
        <v>38692</v>
      </c>
      <c r="O632" s="29">
        <v>38693</v>
      </c>
      <c r="P632" s="29">
        <v>38693</v>
      </c>
      <c r="Q632" s="37">
        <v>38687</v>
      </c>
      <c r="R632" s="30">
        <v>13.78</v>
      </c>
      <c r="S632" s="30">
        <v>13.35</v>
      </c>
      <c r="T632" s="33">
        <v>13.9475</v>
      </c>
      <c r="U632" s="34">
        <v>482800</v>
      </c>
      <c r="V632" s="33">
        <v>68</v>
      </c>
      <c r="W632" s="33">
        <v>26</v>
      </c>
    </row>
    <row r="633" spans="14:23" x14ac:dyDescent="0.2">
      <c r="N633" s="32">
        <v>38693</v>
      </c>
      <c r="O633" s="32">
        <v>38694</v>
      </c>
      <c r="P633" s="32">
        <v>38694</v>
      </c>
      <c r="Q633" s="37">
        <v>38687</v>
      </c>
      <c r="R633" s="33">
        <v>14.05</v>
      </c>
      <c r="S633" s="33">
        <v>13.8</v>
      </c>
      <c r="T633" s="30">
        <v>14.256500000000001</v>
      </c>
      <c r="U633" s="31">
        <v>497800</v>
      </c>
      <c r="V633" s="30">
        <v>65</v>
      </c>
      <c r="W633" s="30">
        <v>27</v>
      </c>
    </row>
    <row r="634" spans="14:23" x14ac:dyDescent="0.2">
      <c r="N634" s="29">
        <v>38694</v>
      </c>
      <c r="O634" s="29">
        <v>38695</v>
      </c>
      <c r="P634" s="29">
        <v>38695</v>
      </c>
      <c r="Q634" s="37">
        <v>38687</v>
      </c>
      <c r="R634" s="30">
        <v>14.45</v>
      </c>
      <c r="S634" s="30">
        <v>14.13</v>
      </c>
      <c r="T634" s="33">
        <v>15.022600000000001</v>
      </c>
      <c r="U634" s="34">
        <v>420400</v>
      </c>
      <c r="V634" s="33">
        <v>64</v>
      </c>
      <c r="W634" s="33">
        <v>25</v>
      </c>
    </row>
    <row r="635" spans="14:23" x14ac:dyDescent="0.2">
      <c r="N635" s="32">
        <v>38695</v>
      </c>
      <c r="O635" s="32">
        <v>38696</v>
      </c>
      <c r="P635" s="32">
        <v>38698</v>
      </c>
      <c r="Q635" s="37">
        <v>38687</v>
      </c>
      <c r="R635" s="33">
        <v>15.43</v>
      </c>
      <c r="S635" s="33">
        <v>14.78</v>
      </c>
      <c r="T635" s="33">
        <f>SUBTOTAL(1,T627:T634)</f>
        <v>13.542612500000001</v>
      </c>
      <c r="U635" s="34"/>
      <c r="V635" s="33"/>
      <c r="W635" s="33"/>
    </row>
    <row r="636" spans="14:23" ht="18.75" x14ac:dyDescent="0.2">
      <c r="N636" s="32"/>
      <c r="O636" s="32"/>
      <c r="P636" s="32"/>
      <c r="Q636" s="38" t="s">
        <v>73</v>
      </c>
      <c r="R636" s="33"/>
      <c r="S636" s="33"/>
      <c r="T636" s="33">
        <f>SUBTOTAL(1,T136:T634)</f>
        <v>7.118075630252104</v>
      </c>
      <c r="U636" s="34"/>
      <c r="V636" s="33"/>
      <c r="W636" s="33"/>
    </row>
    <row r="637" spans="14:23" ht="18.75" x14ac:dyDescent="0.2">
      <c r="N637" s="32"/>
      <c r="O637" s="32"/>
      <c r="P637" s="32"/>
      <c r="Q637" s="38" t="s">
        <v>49</v>
      </c>
      <c r="R637" s="33"/>
      <c r="S637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140</xdr:row>
                <xdr:rowOff>0</xdr:rowOff>
              </from>
              <to>
                <xdr:col>5</xdr:col>
                <xdr:colOff>228600</xdr:colOff>
                <xdr:row>141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140</xdr:row>
                <xdr:rowOff>0</xdr:rowOff>
              </from>
              <to>
                <xdr:col>5</xdr:col>
                <xdr:colOff>228600</xdr:colOff>
                <xdr:row>141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9" tint="-0.249977111117893"/>
    <pageSetUpPr fitToPage="1"/>
  </sheetPr>
  <dimension ref="A1:B47"/>
  <sheetViews>
    <sheetView topLeftCell="A4" zoomScaleNormal="100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3895092.3746020952</v>
      </c>
    </row>
    <row r="34" spans="1:2" x14ac:dyDescent="0.2">
      <c r="A34" s="95" t="s">
        <v>158</v>
      </c>
      <c r="B34" s="66">
        <f>SUM('Disposition Month'!G120:G131)</f>
        <v>3969164.6870106552</v>
      </c>
    </row>
    <row r="35" spans="1:2" x14ac:dyDescent="0.2">
      <c r="A35" s="95" t="s">
        <v>161</v>
      </c>
      <c r="B35" s="66">
        <f>(SUM('Disposition Month'!G132:G140)/9)*12</f>
        <v>3887382.9969911026</v>
      </c>
    </row>
    <row r="36" spans="1:2" x14ac:dyDescent="0.2">
      <c r="A36" s="95" t="s">
        <v>160</v>
      </c>
      <c r="B36" s="66">
        <f>(SUM('Disposition Month'!G144:G147)/4)*12</f>
        <v>4225667.4493663833</v>
      </c>
    </row>
    <row r="37" spans="1:2" x14ac:dyDescent="0.2">
      <c r="A37" s="59"/>
    </row>
    <row r="38" spans="1:2" x14ac:dyDescent="0.2">
      <c r="A38" s="59"/>
      <c r="B38" s="66">
        <f>SUM(B5:B37)</f>
        <v>193831471.71523336</v>
      </c>
    </row>
    <row r="40" spans="1:2" x14ac:dyDescent="0.2">
      <c r="A40" s="61" t="s">
        <v>92</v>
      </c>
      <c r="B40" s="62">
        <f>B36/B38</f>
        <v>2.1800729324154871E-2</v>
      </c>
    </row>
    <row r="41" spans="1:2" x14ac:dyDescent="0.2">
      <c r="A41" s="61"/>
      <c r="B41" s="84"/>
    </row>
    <row r="42" spans="1:2" x14ac:dyDescent="0.2">
      <c r="A42" s="90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Statements&amp;C4&amp;R&amp;"Arial,Italic"As of January 2014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9" tint="-0.249977111117893"/>
    <pageSetUpPr fitToPage="1"/>
  </sheetPr>
  <dimension ref="A1:B47"/>
  <sheetViews>
    <sheetView topLeftCell="A22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Month'!G184:G195)</f>
        <v>42851388.681229211</v>
      </c>
    </row>
    <row r="30" spans="1:2" x14ac:dyDescent="0.2">
      <c r="A30" s="59" t="s">
        <v>151</v>
      </c>
      <c r="B30" s="66">
        <f>SUM('Disposition Month'!G196:G207)</f>
        <v>44928253.862737805</v>
      </c>
    </row>
    <row r="31" spans="1:2" x14ac:dyDescent="0.2">
      <c r="A31" s="59" t="s">
        <v>152</v>
      </c>
      <c r="B31" s="66">
        <f>SUM('Disposition Month'!G208:G219)</f>
        <v>42165658.055484265</v>
      </c>
    </row>
    <row r="32" spans="1:2" x14ac:dyDescent="0.2">
      <c r="A32" s="59" t="s">
        <v>154</v>
      </c>
      <c r="B32" s="66">
        <f>SUM('Disposition Month'!G220:G231)</f>
        <v>38444906.867455468</v>
      </c>
    </row>
    <row r="33" spans="1:2" x14ac:dyDescent="0.2">
      <c r="A33" s="95" t="s">
        <v>155</v>
      </c>
      <c r="B33" s="66">
        <f>SUM('Disposition Month'!G232:G243)</f>
        <v>40371807.810723133</v>
      </c>
    </row>
    <row r="34" spans="1:2" x14ac:dyDescent="0.2">
      <c r="A34" s="95" t="s">
        <v>158</v>
      </c>
      <c r="B34" s="66">
        <f>SUM('Disposition Month'!G244:G255)</f>
        <v>42577938.167733207</v>
      </c>
    </row>
    <row r="35" spans="1:2" x14ac:dyDescent="0.2">
      <c r="A35" s="95" t="s">
        <v>159</v>
      </c>
      <c r="B35" s="66">
        <f>SUM('Disposition Month'!G256:G267)</f>
        <v>44859072.549427465</v>
      </c>
    </row>
    <row r="36" spans="1:2" x14ac:dyDescent="0.2">
      <c r="A36" s="95" t="s">
        <v>160</v>
      </c>
      <c r="B36" s="66">
        <f>(SUM('Disposition Month'!G268:G271)/4)*12</f>
        <v>42818590.10664627</v>
      </c>
    </row>
    <row r="37" spans="1:2" x14ac:dyDescent="0.2">
      <c r="A37" s="95"/>
    </row>
    <row r="38" spans="1:2" x14ac:dyDescent="0.2">
      <c r="A38" s="59"/>
      <c r="B38" s="66">
        <f>SUM(B5:B37)</f>
        <v>1850963989.6219831</v>
      </c>
    </row>
    <row r="40" spans="1:2" x14ac:dyDescent="0.2">
      <c r="A40" s="61" t="s">
        <v>92</v>
      </c>
      <c r="B40" s="62">
        <f>B36/B38</f>
        <v>2.3133129734950155E-2</v>
      </c>
    </row>
    <row r="41" spans="1:2" x14ac:dyDescent="0.2">
      <c r="A41" s="61"/>
      <c r="B41" s="84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93" orientation="landscape" r:id="rId1"/>
  <headerFooter alignWithMargins="0">
    <oddFooter>&amp;C6&amp;R&amp;"Arial,Italic"As of January 2014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9" tint="-0.249977111117893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41183</v>
      </c>
      <c r="B5" s="6">
        <v>31946999.789999999</v>
      </c>
      <c r="C5" s="6">
        <v>12258625.529999999</v>
      </c>
      <c r="D5" s="6">
        <v>1927522.85</v>
      </c>
      <c r="E5" s="23">
        <f t="shared" ref="E5:E13" si="0">SUM(B5:D5)</f>
        <v>46133148.170000002</v>
      </c>
    </row>
    <row r="6" spans="1:5" x14ac:dyDescent="0.2">
      <c r="A6" s="1">
        <v>41214</v>
      </c>
      <c r="B6" s="6">
        <v>31185050.199999999</v>
      </c>
      <c r="C6" s="6">
        <v>13603713.74</v>
      </c>
      <c r="D6" s="6">
        <v>2283221.9500000002</v>
      </c>
      <c r="E6" s="23">
        <f t="shared" si="0"/>
        <v>47071985.890000001</v>
      </c>
    </row>
    <row r="7" spans="1:5" x14ac:dyDescent="0.2">
      <c r="A7" s="1">
        <v>41244</v>
      </c>
      <c r="B7" s="6">
        <v>33495604.399999999</v>
      </c>
      <c r="C7" s="6">
        <v>14030759.779999999</v>
      </c>
      <c r="D7" s="6">
        <v>2516529.23</v>
      </c>
      <c r="E7" s="23">
        <f t="shared" si="0"/>
        <v>50042893.409999996</v>
      </c>
    </row>
    <row r="8" spans="1:5" x14ac:dyDescent="0.2">
      <c r="A8" s="1">
        <v>41275</v>
      </c>
      <c r="B8" s="6">
        <v>34410183.609999999</v>
      </c>
      <c r="C8" s="6">
        <v>12696480.949999999</v>
      </c>
      <c r="D8" s="6">
        <v>2333649.0099999998</v>
      </c>
      <c r="E8" s="23">
        <f t="shared" si="0"/>
        <v>49440313.57</v>
      </c>
    </row>
    <row r="9" spans="1:5" x14ac:dyDescent="0.2">
      <c r="A9" s="1">
        <v>41306</v>
      </c>
      <c r="B9" s="6">
        <v>30550396.600000001</v>
      </c>
      <c r="C9" s="6">
        <v>11226621.67</v>
      </c>
      <c r="D9" s="6">
        <v>2288889.54</v>
      </c>
      <c r="E9" s="23">
        <f t="shared" si="0"/>
        <v>44065907.810000002</v>
      </c>
    </row>
    <row r="10" spans="1:5" x14ac:dyDescent="0.2">
      <c r="A10" s="1">
        <v>41334</v>
      </c>
      <c r="B10" s="6">
        <v>33789113.759999998</v>
      </c>
      <c r="C10" s="6">
        <v>13917043.67</v>
      </c>
      <c r="D10" s="6">
        <v>2128224.59</v>
      </c>
      <c r="E10" s="23">
        <f t="shared" si="0"/>
        <v>49834382.019999996</v>
      </c>
    </row>
    <row r="11" spans="1:5" x14ac:dyDescent="0.2">
      <c r="A11" s="1">
        <v>41365</v>
      </c>
      <c r="B11" s="6">
        <v>31852567.530000001</v>
      </c>
      <c r="C11" s="6">
        <v>14061887.27</v>
      </c>
      <c r="D11" s="6">
        <v>2156531.35</v>
      </c>
      <c r="E11" s="23">
        <f t="shared" si="0"/>
        <v>48070986.149999999</v>
      </c>
    </row>
    <row r="12" spans="1:5" x14ac:dyDescent="0.2">
      <c r="A12" s="1">
        <v>41395</v>
      </c>
      <c r="B12" s="6">
        <v>32346737.34</v>
      </c>
      <c r="C12" s="6">
        <v>16194247.460000001</v>
      </c>
      <c r="D12" s="6">
        <v>2360259.41</v>
      </c>
      <c r="E12" s="23">
        <f t="shared" si="0"/>
        <v>50901244.209999993</v>
      </c>
    </row>
    <row r="13" spans="1:5" x14ac:dyDescent="0.2">
      <c r="A13" s="1">
        <v>41426</v>
      </c>
      <c r="B13" s="6">
        <v>30618882.579999998</v>
      </c>
      <c r="C13" s="6">
        <v>14059339.449999999</v>
      </c>
      <c r="D13" s="6">
        <v>2041932.5</v>
      </c>
      <c r="E13" s="23">
        <f t="shared" si="0"/>
        <v>46720154.530000001</v>
      </c>
    </row>
    <row r="14" spans="1:5" x14ac:dyDescent="0.2">
      <c r="A14" s="1">
        <v>41456</v>
      </c>
      <c r="B14" s="6">
        <v>33826943.140000001</v>
      </c>
      <c r="C14" s="6">
        <v>13092994.630000001</v>
      </c>
      <c r="D14" s="6">
        <v>2133610.4</v>
      </c>
      <c r="E14" s="23">
        <f>SUM(B14:D14)</f>
        <v>49053548.170000002</v>
      </c>
    </row>
    <row r="15" spans="1:5" x14ac:dyDescent="0.2">
      <c r="A15" s="1">
        <v>41487</v>
      </c>
      <c r="B15" s="6">
        <v>34746835.850000001</v>
      </c>
      <c r="C15" s="6">
        <v>12089688</v>
      </c>
      <c r="D15" s="6">
        <v>2228472.11</v>
      </c>
      <c r="E15" s="23">
        <f>SUM(B15:D15)</f>
        <v>49064995.960000001</v>
      </c>
    </row>
    <row r="16" spans="1:5" x14ac:dyDescent="0.2">
      <c r="A16" s="1">
        <v>41518</v>
      </c>
      <c r="B16" s="6">
        <v>32533173.969999999</v>
      </c>
      <c r="C16" s="6">
        <v>12852260.01</v>
      </c>
      <c r="D16" s="6">
        <v>2481788.11</v>
      </c>
      <c r="E16" s="23">
        <f>SUM(B16:D16)</f>
        <v>47867222.089999996</v>
      </c>
    </row>
    <row r="17" spans="1:5" x14ac:dyDescent="0.2">
      <c r="A17" s="1">
        <v>41548</v>
      </c>
      <c r="B17" s="6">
        <v>32883523.440000001</v>
      </c>
      <c r="C17" s="6">
        <v>11725778.66</v>
      </c>
      <c r="D17" s="6">
        <v>2623646.5099999998</v>
      </c>
      <c r="E17" s="23">
        <f>SUM(B17:D17)</f>
        <v>47232948.609999999</v>
      </c>
    </row>
    <row r="18" spans="1:5" x14ac:dyDescent="0.2">
      <c r="A18" s="3" t="s">
        <v>9</v>
      </c>
      <c r="B18" s="42">
        <f>SUM(B5:B17)</f>
        <v>424186012.20999998</v>
      </c>
      <c r="C18" s="42">
        <f>SUM(C5:C17)</f>
        <v>171809440.81999999</v>
      </c>
      <c r="D18" s="42">
        <f>SUM(D5:D17)</f>
        <v>29504277.559999995</v>
      </c>
      <c r="E18" s="42">
        <f>SUM(E5:E17)</f>
        <v>625499730.59000003</v>
      </c>
    </row>
    <row r="20" spans="1:5" x14ac:dyDescent="0.2">
      <c r="A20" t="s">
        <v>92</v>
      </c>
      <c r="B20" s="94">
        <f>B18/$E$18</f>
        <v>0.67815538754890958</v>
      </c>
      <c r="C20" s="94">
        <f>C18/$E$18</f>
        <v>0.27467548332585445</v>
      </c>
      <c r="D20" s="94">
        <f>D18/$E$18</f>
        <v>4.7169129125235923E-2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January 2014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9" tint="-0.249977111117893"/>
    <pageSetUpPr fitToPage="1"/>
  </sheetPr>
  <dimension ref="A1:E88"/>
  <sheetViews>
    <sheetView topLeftCell="A13" workbookViewId="0">
      <selection activeCell="E36" sqref="E36:E38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289946.070892338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300199.03350897902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337433.21388729801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318456.11839741201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329984.22514152603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313050.04068801401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317178.58128436701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343809.26084432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297405.38796242402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346511.50530667999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339052.31342214899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350825.72089097602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349624.396729314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303182.17748911702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331384.81302065297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328697.70892340201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338395.82338705601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323096.99775019701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348551.23074863799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290765.95807075599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251848.39009169699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342734.77700220101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334125.61669062998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351662.66649610002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343482.64243372303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309688.016209453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342677.950000129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323455.65987672698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340702.26659945701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332864.68310491397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323311.18606508902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354775.68192380801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335358.26849079301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395110.679975771</v>
      </c>
    </row>
    <row r="39" spans="1:5" x14ac:dyDescent="0.2">
      <c r="A39" s="1">
        <v>39022</v>
      </c>
      <c r="B39" s="45">
        <v>348876.45929372002</v>
      </c>
    </row>
    <row r="40" spans="1:5" x14ac:dyDescent="0.2">
      <c r="A40" s="1">
        <v>39052</v>
      </c>
      <c r="B40" s="45">
        <v>372942.69787241297</v>
      </c>
    </row>
    <row r="41" spans="1:5" x14ac:dyDescent="0.2">
      <c r="A41" s="1">
        <v>39083</v>
      </c>
      <c r="B41" s="45">
        <v>369686.73914022697</v>
      </c>
    </row>
    <row r="42" spans="1:5" x14ac:dyDescent="0.2">
      <c r="A42" s="1">
        <v>39114</v>
      </c>
      <c r="B42" s="45">
        <v>334445.28206181398</v>
      </c>
    </row>
    <row r="43" spans="1:5" x14ac:dyDescent="0.2">
      <c r="A43" s="1">
        <v>39142</v>
      </c>
      <c r="B43" s="45">
        <v>381894.43356020103</v>
      </c>
    </row>
    <row r="44" spans="1:5" x14ac:dyDescent="0.2">
      <c r="A44" s="1">
        <v>39173</v>
      </c>
      <c r="B44" s="45">
        <v>380620.56595321902</v>
      </c>
    </row>
    <row r="45" spans="1:5" x14ac:dyDescent="0.2">
      <c r="A45" s="1">
        <v>39203</v>
      </c>
      <c r="B45" s="45">
        <v>394922.13871444901</v>
      </c>
    </row>
    <row r="46" spans="1:5" x14ac:dyDescent="0.2">
      <c r="A46" s="1">
        <v>39234</v>
      </c>
      <c r="B46" s="45">
        <v>386951.94095416297</v>
      </c>
    </row>
    <row r="47" spans="1:5" x14ac:dyDescent="0.2">
      <c r="A47" s="1">
        <v>39264</v>
      </c>
      <c r="B47" s="45">
        <v>384343.36551910499</v>
      </c>
    </row>
    <row r="48" spans="1:5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January 2014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9" tint="-0.249977111117893"/>
    <pageSetUpPr fitToPage="1"/>
  </sheetPr>
  <dimension ref="A1:E89"/>
  <sheetViews>
    <sheetView topLeftCell="A14" workbookViewId="0">
      <selection activeCell="E27" sqref="E27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</row>
    <row r="42" spans="1:5" x14ac:dyDescent="0.2">
      <c r="A42" s="9">
        <v>39142</v>
      </c>
      <c r="B42" s="72">
        <v>64.22</v>
      </c>
      <c r="D42" s="56"/>
    </row>
    <row r="43" spans="1:5" x14ac:dyDescent="0.2">
      <c r="A43" s="9">
        <v>39173</v>
      </c>
      <c r="B43" s="72">
        <v>68.510000000000005</v>
      </c>
      <c r="D43" s="56"/>
    </row>
    <row r="44" spans="1:5" x14ac:dyDescent="0.2">
      <c r="A44" s="9">
        <v>39203</v>
      </c>
      <c r="B44" s="72">
        <v>68.48</v>
      </c>
      <c r="C44" s="56"/>
    </row>
    <row r="45" spans="1:5" x14ac:dyDescent="0.2">
      <c r="A45" s="9">
        <v>39234</v>
      </c>
      <c r="B45" s="72">
        <v>72.599999999999994</v>
      </c>
      <c r="C45" s="56"/>
    </row>
    <row r="46" spans="1:5" x14ac:dyDescent="0.2">
      <c r="A46" s="9">
        <v>39264</v>
      </c>
      <c r="B46" s="72">
        <v>78.08</v>
      </c>
      <c r="C46" s="56"/>
    </row>
    <row r="47" spans="1:5" x14ac:dyDescent="0.2">
      <c r="A47" s="9">
        <v>39295</v>
      </c>
      <c r="B47" s="72">
        <v>72.81</v>
      </c>
      <c r="C47" s="56"/>
    </row>
    <row r="48" spans="1:5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February 1,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9" tint="-0.249977111117893"/>
    <pageSetUpPr fitToPage="1"/>
  </sheetPr>
  <dimension ref="A1:E88"/>
  <sheetViews>
    <sheetView topLeftCell="A19" workbookViewId="0">
      <selection activeCell="D38" sqref="D38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3453380.9089204702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3219521.2644000598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3750722.5479866299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3662005.2448342298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3476282.2685763701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3338804.6403999398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3504973.682705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3641111.29077871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3270557.8348115301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3633372.65819406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3578619.35691468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3693633.03739778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3583932.7722311202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3355227.9875147101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3610335.3783388799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3556659.95685955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3593733.0594739001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3555781.1525132898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3729446.1490511098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3209933.39690853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3448388.3282189099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3814688.7296859301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3998979.51177542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4091755.6257791999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4032569.93944328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3493874.5718574799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3870163.0294105802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3489886.2852479098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4043915.9624347999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3635471.0196143198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3680678.7252207198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3610445.4005716899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3645413.6400884599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3336325.6030012202</v>
      </c>
    </row>
    <row r="39" spans="1:5" x14ac:dyDescent="0.2">
      <c r="A39" s="1">
        <v>39022</v>
      </c>
      <c r="B39" s="45">
        <v>3416427.34441827</v>
      </c>
    </row>
    <row r="40" spans="1:5" x14ac:dyDescent="0.2">
      <c r="A40" s="1">
        <v>39052</v>
      </c>
      <c r="B40" s="45">
        <v>3467063.68521418</v>
      </c>
    </row>
    <row r="41" spans="1:5" x14ac:dyDescent="0.2">
      <c r="A41" s="1">
        <v>39083</v>
      </c>
      <c r="B41" s="45">
        <v>3431417.7115227999</v>
      </c>
    </row>
    <row r="42" spans="1:5" x14ac:dyDescent="0.2">
      <c r="A42" s="1">
        <v>39114</v>
      </c>
      <c r="B42" s="45">
        <v>3187283.0760072102</v>
      </c>
    </row>
    <row r="43" spans="1:5" x14ac:dyDescent="0.2">
      <c r="A43" s="1">
        <v>39142</v>
      </c>
      <c r="B43" s="45">
        <v>3758706.9102976499</v>
      </c>
    </row>
    <row r="44" spans="1:5" x14ac:dyDescent="0.2">
      <c r="A44" s="1">
        <v>39173</v>
      </c>
      <c r="B44" s="45">
        <v>3532409.0062794499</v>
      </c>
    </row>
    <row r="45" spans="1:5" x14ac:dyDescent="0.2">
      <c r="A45" s="1">
        <v>39203</v>
      </c>
      <c r="B45" s="45">
        <v>3847360.6544289798</v>
      </c>
    </row>
    <row r="46" spans="1:5" x14ac:dyDescent="0.2">
      <c r="A46" s="1">
        <v>39234</v>
      </c>
      <c r="B46" s="45">
        <v>3801646.8529513599</v>
      </c>
    </row>
    <row r="47" spans="1:5" x14ac:dyDescent="0.2">
      <c r="A47" s="1">
        <v>39264</v>
      </c>
      <c r="B47" s="45">
        <v>3781746.6914056502</v>
      </c>
    </row>
    <row r="48" spans="1:5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January 2014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9" tint="-0.249977111117893"/>
    <pageSetUpPr fitToPage="1"/>
  </sheetPr>
  <dimension ref="A1:E89"/>
  <sheetViews>
    <sheetView topLeftCell="A17" workbookViewId="0">
      <selection activeCell="D40" sqref="D40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</row>
    <row r="42" spans="1:5" x14ac:dyDescent="0.2">
      <c r="A42" s="9">
        <v>39142</v>
      </c>
      <c r="B42" s="73">
        <v>7.11</v>
      </c>
      <c r="C42" s="56"/>
    </row>
    <row r="43" spans="1:5" x14ac:dyDescent="0.2">
      <c r="A43" s="9">
        <v>39173</v>
      </c>
      <c r="B43" s="73">
        <v>7.61</v>
      </c>
      <c r="C43" s="56"/>
    </row>
    <row r="44" spans="1:5" x14ac:dyDescent="0.2">
      <c r="A44" s="9">
        <v>39203</v>
      </c>
      <c r="B44" s="73">
        <v>7.64</v>
      </c>
      <c r="C44" s="56"/>
    </row>
    <row r="45" spans="1:5" x14ac:dyDescent="0.2">
      <c r="A45" s="9">
        <v>39234</v>
      </c>
      <c r="B45" s="73">
        <v>7.35</v>
      </c>
      <c r="C45" s="56"/>
    </row>
    <row r="46" spans="1:5" x14ac:dyDescent="0.2">
      <c r="A46" s="9">
        <v>39264</v>
      </c>
      <c r="B46" s="73">
        <v>6.22</v>
      </c>
      <c r="C46" s="56"/>
    </row>
    <row r="47" spans="1:5" x14ac:dyDescent="0.2">
      <c r="A47" s="9">
        <v>39295</v>
      </c>
      <c r="B47" s="73">
        <v>6.23</v>
      </c>
      <c r="C47" s="56"/>
    </row>
    <row r="48" spans="1:5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101">
        <v>12.7</v>
      </c>
    </row>
    <row r="58" spans="1:3" x14ac:dyDescent="0.2">
      <c r="A58" s="9">
        <v>39630</v>
      </c>
      <c r="B58" s="101">
        <v>11.11</v>
      </c>
      <c r="C58" s="85"/>
    </row>
    <row r="59" spans="1:3" x14ac:dyDescent="0.2">
      <c r="A59" s="9">
        <v>39661</v>
      </c>
      <c r="B59" s="101">
        <v>8.26</v>
      </c>
      <c r="C59" s="85"/>
    </row>
    <row r="60" spans="1:3" x14ac:dyDescent="0.2">
      <c r="A60" s="9">
        <v>39692</v>
      </c>
      <c r="B60" s="101">
        <v>7.64</v>
      </c>
      <c r="C60" s="85"/>
    </row>
    <row r="61" spans="1:3" x14ac:dyDescent="0.2">
      <c r="A61" s="9">
        <v>39722</v>
      </c>
      <c r="B61" s="101">
        <v>6.74</v>
      </c>
      <c r="C61" s="85"/>
    </row>
    <row r="62" spans="1:3" x14ac:dyDescent="0.2">
      <c r="A62" s="9">
        <v>39753</v>
      </c>
      <c r="B62" s="101">
        <v>6.69</v>
      </c>
      <c r="C62" s="85"/>
    </row>
    <row r="63" spans="1:3" x14ac:dyDescent="0.2">
      <c r="A63" s="9">
        <v>39783</v>
      </c>
      <c r="B63" s="101">
        <v>5.84</v>
      </c>
      <c r="C63" s="85"/>
    </row>
    <row r="64" spans="1:3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February 1,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9" tint="-0.249977111117893"/>
    <pageSetUpPr fitToPage="1"/>
  </sheetPr>
  <dimension ref="A1:J134"/>
  <sheetViews>
    <sheetView workbookViewId="0">
      <pane ySplit="30" topLeftCell="A109" activePane="bottomLeft" state="frozen"/>
      <selection pane="bottomLeft" activeCell="A125" sqref="A125:I12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27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27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/>
      <c r="B128" s="51"/>
      <c r="C128" s="52"/>
      <c r="D128" s="12"/>
      <c r="E128" s="26"/>
      <c r="F128" s="50"/>
      <c r="G128" s="52"/>
      <c r="H128" s="86"/>
      <c r="I128" s="87"/>
    </row>
    <row r="129" spans="1:9" x14ac:dyDescent="0.2">
      <c r="B129" s="51"/>
      <c r="C129" s="52"/>
      <c r="D129" s="12"/>
      <c r="E129" s="26"/>
      <c r="F129" s="50"/>
      <c r="G129" s="52"/>
      <c r="H129" s="74"/>
      <c r="I129" s="75"/>
    </row>
    <row r="130" spans="1:9" x14ac:dyDescent="0.2">
      <c r="A130" s="63" t="s">
        <v>102</v>
      </c>
      <c r="I130" s="23"/>
    </row>
    <row r="131" spans="1:9" x14ac:dyDescent="0.2">
      <c r="A131" s="27" t="s">
        <v>99</v>
      </c>
    </row>
    <row r="132" spans="1:9" x14ac:dyDescent="0.2">
      <c r="A132" s="64" t="s">
        <v>100</v>
      </c>
    </row>
    <row r="133" spans="1:9" x14ac:dyDescent="0.2">
      <c r="A133" s="64" t="s">
        <v>101</v>
      </c>
    </row>
    <row r="134" spans="1:9" x14ac:dyDescent="0.2">
      <c r="A134" s="64" t="s">
        <v>12</v>
      </c>
    </row>
  </sheetData>
  <phoneticPr fontId="4" type="noConversion"/>
  <pageMargins left="0.75" right="0.75" top="0.49" bottom="0.6" header="0.17" footer="0.31"/>
  <pageSetup scale="51" orientation="portrait" horizontalDpi="1200" verticalDpi="1200" r:id="rId1"/>
  <headerFooter alignWithMargins="0">
    <oddFooter>&amp;C20&amp;R&amp;"Arial,Italic"As of January 8, 2014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2014-02-07T15:31:09Z</cp:lastPrinted>
  <dcterms:created xsi:type="dcterms:W3CDTF">2005-12-05T21:32:12Z</dcterms:created>
  <dcterms:modified xsi:type="dcterms:W3CDTF">2014-02-07T15:31:20Z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