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4000" windowHeight="9600" tabRatio="866" firstSheet="16" activeTab="23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  <sheet name="O&amp;G prices" sheetId="62" r:id="rId23"/>
    <sheet name="Prices chart" sheetId="63" r:id="rId24"/>
  </sheets>
  <externalReferences>
    <externalReference r:id="rId25"/>
    <externalReference r:id="rId26"/>
  </externalReferences>
  <definedNames>
    <definedName name="_xlnm.Print_Area" localSheetId="21">'Disposition Month'!$A$1:$D$21</definedName>
    <definedName name="_xlnm.Print_Area" localSheetId="1">'Historical Cash Receipts Table'!$A$1:$G$58</definedName>
    <definedName name="_xlnm.Print_Area" localSheetId="3">'Historical Oil Production'!$A$1:$B$56</definedName>
    <definedName name="_xlnm.Print_Area" localSheetId="15">'Lease Sale Table'!$A$1:$AD$114</definedName>
    <definedName name="_xlnm.Print_Area" localSheetId="20">'Lease Sale Table 2'!$A$1:$I$264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G286" i="1" l="1"/>
  <c r="D286" i="1"/>
  <c r="Z257" i="1"/>
  <c r="Z283" i="1"/>
  <c r="O521" i="1"/>
  <c r="N521" i="1"/>
  <c r="O547" i="1"/>
  <c r="N547" i="1"/>
  <c r="Z547" i="1" s="1"/>
  <c r="Z810" i="1"/>
  <c r="Z783" i="1"/>
  <c r="Z521" i="1" l="1"/>
  <c r="D49" i="37" l="1"/>
  <c r="E49" i="37"/>
  <c r="C49" i="37"/>
  <c r="B49" i="37"/>
  <c r="B47" i="57" l="1"/>
  <c r="B47" i="58"/>
  <c r="AC78" i="35"/>
  <c r="AD78" i="35"/>
  <c r="AC79" i="35"/>
  <c r="AD79" i="35"/>
  <c r="AC80" i="35"/>
  <c r="AD80" i="35"/>
  <c r="AB78" i="35"/>
  <c r="AB79" i="35"/>
  <c r="AB80" i="35"/>
  <c r="AA78" i="35"/>
  <c r="AA79" i="35"/>
  <c r="AA80" i="35"/>
  <c r="Y78" i="35"/>
  <c r="Y79" i="35"/>
  <c r="Y80" i="35"/>
  <c r="X78" i="35"/>
  <c r="X79" i="35"/>
  <c r="X80" i="35"/>
  <c r="W79" i="35"/>
  <c r="Z79" i="35"/>
  <c r="W80" i="35"/>
  <c r="Z80" i="35"/>
  <c r="Z78" i="35"/>
  <c r="W78" i="35"/>
  <c r="M51" i="50"/>
  <c r="D319" i="9"/>
  <c r="C319" i="9"/>
  <c r="B319" i="9"/>
  <c r="D294" i="9"/>
  <c r="C294" i="9"/>
  <c r="B294" i="9"/>
  <c r="E259" i="9"/>
  <c r="E260" i="9"/>
  <c r="E261" i="9"/>
  <c r="I259" i="9"/>
  <c r="I260" i="9"/>
  <c r="I261" i="9"/>
  <c r="D15" i="1"/>
  <c r="D14" i="29" s="1"/>
  <c r="D16" i="1"/>
  <c r="D15" i="29" s="1"/>
  <c r="D17" i="1"/>
  <c r="D16" i="29" s="1"/>
  <c r="C15" i="1"/>
  <c r="C14" i="29" s="1"/>
  <c r="C16" i="1"/>
  <c r="C15" i="29" s="1"/>
  <c r="C17" i="1"/>
  <c r="C16" i="29" s="1"/>
  <c r="B15" i="1"/>
  <c r="B14" i="29" s="1"/>
  <c r="B16" i="1"/>
  <c r="B15" i="29" s="1"/>
  <c r="B17" i="1"/>
  <c r="B16" i="29" s="1"/>
  <c r="Y282" i="1"/>
  <c r="X282" i="1"/>
  <c r="Y256" i="1"/>
  <c r="X256" i="1"/>
  <c r="C447" i="62"/>
  <c r="C446" i="62"/>
  <c r="B447" i="62"/>
  <c r="B446" i="62"/>
  <c r="A447" i="62"/>
  <c r="A446" i="62"/>
  <c r="C445" i="62"/>
  <c r="A445" i="62"/>
  <c r="B445" i="62"/>
  <c r="E16" i="29" l="1"/>
  <c r="E14" i="29"/>
  <c r="E15" i="29"/>
  <c r="F49" i="37"/>
  <c r="G49" i="37" s="1"/>
  <c r="B46" i="57" l="1"/>
  <c r="Z66" i="35"/>
  <c r="Z67" i="35"/>
  <c r="Z68" i="35"/>
  <c r="Z69" i="35"/>
  <c r="Z70" i="35"/>
  <c r="Z71" i="35"/>
  <c r="Z72" i="35"/>
  <c r="Z73" i="35"/>
  <c r="Z74" i="35"/>
  <c r="Z75" i="35"/>
  <c r="Z76" i="35"/>
  <c r="Z77" i="35"/>
  <c r="Y50" i="50"/>
  <c r="M318" i="9"/>
  <c r="L318" i="9"/>
  <c r="K318" i="9"/>
  <c r="J318" i="9"/>
  <c r="M293" i="9"/>
  <c r="L293" i="9"/>
  <c r="K293" i="9"/>
  <c r="J293" i="9"/>
  <c r="B293" i="9"/>
  <c r="B301" i="9"/>
  <c r="B302" i="9"/>
  <c r="C293" i="9"/>
  <c r="D293" i="9"/>
  <c r="E293" i="9"/>
  <c r="G293" i="9"/>
  <c r="H293" i="9"/>
  <c r="I293" i="9"/>
  <c r="E258" i="9"/>
  <c r="E257" i="9"/>
  <c r="E256" i="9"/>
  <c r="E255" i="9"/>
  <c r="I258" i="9"/>
  <c r="I257" i="9"/>
  <c r="I256" i="9"/>
  <c r="I255" i="9"/>
  <c r="D12" i="1" l="1"/>
  <c r="D11" i="29" s="1"/>
  <c r="D13" i="1"/>
  <c r="D12" i="29" s="1"/>
  <c r="D14" i="1"/>
  <c r="D13" i="29" s="1"/>
  <c r="C12" i="1"/>
  <c r="C11" i="29" s="1"/>
  <c r="C13" i="1"/>
  <c r="C12" i="29" s="1"/>
  <c r="C14" i="1"/>
  <c r="C13" i="29" s="1"/>
  <c r="B12" i="1"/>
  <c r="B11" i="29" s="1"/>
  <c r="B13" i="1"/>
  <c r="B12" i="29" s="1"/>
  <c r="B14" i="1"/>
  <c r="B13" i="29" s="1"/>
  <c r="E13" i="29" l="1"/>
  <c r="E11" i="29"/>
  <c r="E12" i="29"/>
  <c r="B46" i="58"/>
  <c r="B11" i="1" l="1"/>
  <c r="B10" i="29" s="1"/>
  <c r="C11" i="1"/>
  <c r="C10" i="29" s="1"/>
  <c r="D11" i="1"/>
  <c r="D10" i="29" s="1"/>
  <c r="D48" i="37"/>
  <c r="E10" i="29" l="1"/>
  <c r="B5" i="1"/>
  <c r="I318" i="9" l="1"/>
  <c r="H318" i="9"/>
  <c r="G318" i="9"/>
  <c r="E253" i="9" l="1"/>
  <c r="E254" i="9"/>
  <c r="E252" i="9"/>
  <c r="I254" i="9"/>
  <c r="I253" i="9"/>
  <c r="C318" i="9" l="1"/>
  <c r="D318" i="9"/>
  <c r="E318" i="9"/>
  <c r="F318" i="9"/>
  <c r="B318" i="9"/>
  <c r="C251" i="9"/>
  <c r="D251" i="9"/>
  <c r="E251" i="9"/>
  <c r="F251" i="9"/>
  <c r="G251" i="9"/>
  <c r="H251" i="9"/>
  <c r="I251" i="9"/>
  <c r="F293" i="9" s="1"/>
  <c r="B251" i="9"/>
  <c r="C250" i="9"/>
  <c r="D250" i="9"/>
  <c r="E250" i="9"/>
  <c r="F250" i="9"/>
  <c r="G250" i="9"/>
  <c r="H250" i="9"/>
  <c r="I250" i="9"/>
  <c r="J250" i="9"/>
  <c r="B250" i="9"/>
  <c r="D249" i="9"/>
  <c r="E249" i="9"/>
  <c r="F249" i="9"/>
  <c r="G249" i="9"/>
  <c r="H249" i="9"/>
  <c r="I249" i="9"/>
  <c r="C249" i="9"/>
  <c r="B249" i="9"/>
  <c r="E248" i="9"/>
  <c r="F248" i="9"/>
  <c r="G248" i="9"/>
  <c r="H248" i="9"/>
  <c r="I248" i="9"/>
  <c r="D248" i="9"/>
  <c r="C248" i="9"/>
  <c r="B248" i="9"/>
  <c r="J247" i="9"/>
  <c r="I247" i="9"/>
  <c r="H247" i="9"/>
  <c r="G247" i="9"/>
  <c r="F247" i="9"/>
  <c r="D247" i="9"/>
  <c r="C247" i="9"/>
  <c r="B247" i="9"/>
  <c r="Z782" i="1"/>
  <c r="Z809" i="1"/>
  <c r="Z546" i="1"/>
  <c r="Z520" i="1"/>
  <c r="Z282" i="1"/>
  <c r="G285" i="1"/>
  <c r="D285" i="1"/>
  <c r="Z256" i="1" l="1"/>
  <c r="B9" i="1"/>
  <c r="B8" i="29" s="1"/>
  <c r="B10" i="1"/>
  <c r="B9" i="29" s="1"/>
  <c r="D7" i="1"/>
  <c r="D8" i="1"/>
  <c r="D7" i="29" s="1"/>
  <c r="D9" i="1"/>
  <c r="D8" i="29" s="1"/>
  <c r="D10" i="1"/>
  <c r="D9" i="29" s="1"/>
  <c r="C7" i="1"/>
  <c r="C6" i="29" s="1"/>
  <c r="C8" i="1"/>
  <c r="C7" i="29" s="1"/>
  <c r="C9" i="1"/>
  <c r="C8" i="29" s="1"/>
  <c r="C10" i="1"/>
  <c r="C9" i="29" s="1"/>
  <c r="B6" i="1"/>
  <c r="B5" i="29" s="1"/>
  <c r="B7" i="1"/>
  <c r="B8" i="1"/>
  <c r="B7" i="29" s="1"/>
  <c r="C5" i="1"/>
  <c r="C6" i="1"/>
  <c r="C5" i="29" s="1"/>
  <c r="G805" i="1"/>
  <c r="D805" i="1"/>
  <c r="E9" i="29" l="1"/>
  <c r="E8" i="29"/>
  <c r="E7" i="29"/>
  <c r="B6" i="29"/>
  <c r="D6" i="29"/>
  <c r="E247" i="9"/>
  <c r="E6" i="29" l="1"/>
  <c r="D47" i="37"/>
  <c r="F48" i="37" l="1"/>
  <c r="G48" i="37" s="1"/>
  <c r="B45" i="57" l="1"/>
  <c r="B45" i="58"/>
  <c r="AD65" i="35" l="1"/>
  <c r="Z65" i="35"/>
  <c r="AD64" i="35"/>
  <c r="Z64" i="35"/>
  <c r="Z63" i="35"/>
  <c r="AD62" i="35"/>
  <c r="Z62" i="35"/>
  <c r="AD61" i="35"/>
  <c r="Z61" i="35"/>
  <c r="AD60" i="35"/>
  <c r="Z60" i="35"/>
  <c r="AD59" i="35"/>
  <c r="Z59" i="35"/>
  <c r="AD58" i="35"/>
  <c r="Z58" i="35"/>
  <c r="Y49" i="50"/>
  <c r="E246" i="9"/>
  <c r="D5" i="1"/>
  <c r="D6" i="1"/>
  <c r="D5" i="29" s="1"/>
  <c r="E5" i="29" s="1"/>
  <c r="B18" i="29" l="1"/>
  <c r="D18" i="29"/>
  <c r="C18" i="29"/>
  <c r="F47" i="37"/>
  <c r="G47" i="37" s="1"/>
  <c r="AD57" i="35" l="1"/>
  <c r="Z57" i="35"/>
  <c r="AD56" i="35"/>
  <c r="Z56" i="35"/>
  <c r="AD55" i="35"/>
  <c r="Z55" i="35"/>
  <c r="AD54" i="35"/>
  <c r="Z54" i="35"/>
  <c r="AD53" i="35"/>
  <c r="Z53" i="35"/>
  <c r="AD52" i="35"/>
  <c r="Z52" i="35"/>
  <c r="AD51" i="35"/>
  <c r="Z51" i="35"/>
  <c r="AD50" i="35"/>
  <c r="Z50" i="35"/>
  <c r="AD49" i="35"/>
  <c r="Z49" i="35"/>
  <c r="B44" i="58" l="1"/>
  <c r="B44" i="57"/>
  <c r="E238" i="9" l="1"/>
  <c r="E237" i="9"/>
  <c r="E236" i="9"/>
  <c r="E235" i="9"/>
  <c r="E234" i="9"/>
  <c r="E233" i="9"/>
  <c r="I238" i="9"/>
  <c r="I237" i="9"/>
  <c r="I236" i="9"/>
  <c r="I235" i="9"/>
  <c r="I234" i="9"/>
  <c r="I233" i="9"/>
  <c r="Z808" i="1"/>
  <c r="Z781" i="1"/>
  <c r="Z545" i="1"/>
  <c r="Z519" i="1"/>
  <c r="Z281" i="1"/>
  <c r="Z255" i="1"/>
  <c r="D51" i="37" l="1"/>
  <c r="E232" i="9" l="1"/>
  <c r="E231" i="9"/>
  <c r="E230" i="9"/>
  <c r="I232" i="9"/>
  <c r="I231" i="9"/>
  <c r="I230" i="9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789" i="1"/>
  <c r="G806" i="1" l="1"/>
  <c r="AD48" i="35"/>
  <c r="Z48" i="35"/>
  <c r="AD47" i="35"/>
  <c r="Z47" i="35"/>
  <c r="AD46" i="35"/>
  <c r="Z46" i="35"/>
  <c r="AD45" i="35"/>
  <c r="Z45" i="35"/>
  <c r="E229" i="9" l="1"/>
  <c r="E228" i="9"/>
  <c r="E227" i="9"/>
  <c r="E226" i="9"/>
  <c r="I229" i="9"/>
  <c r="I228" i="9"/>
  <c r="I227" i="9"/>
  <c r="I226" i="9"/>
  <c r="Z780" i="1"/>
  <c r="Y48" i="50" l="1"/>
  <c r="AD44" i="35" l="1"/>
  <c r="Z44" i="35"/>
  <c r="AD43" i="35"/>
  <c r="Z43" i="35"/>
  <c r="AD42" i="35"/>
  <c r="Z42" i="35"/>
  <c r="AD41" i="35"/>
  <c r="Z41" i="35"/>
  <c r="AD40" i="35"/>
  <c r="Z40" i="35"/>
  <c r="E225" i="9" l="1"/>
  <c r="E224" i="9"/>
  <c r="E223" i="9"/>
  <c r="E222" i="9"/>
  <c r="E221" i="9"/>
  <c r="I225" i="9"/>
  <c r="I224" i="9"/>
  <c r="I223" i="9"/>
  <c r="I222" i="9"/>
  <c r="I221" i="9"/>
  <c r="Z518" i="1"/>
  <c r="Z544" i="1"/>
  <c r="D545" i="1"/>
  <c r="G545" i="1"/>
  <c r="Z280" i="1"/>
  <c r="Z254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779" i="1"/>
  <c r="Y46" i="50"/>
  <c r="Y47" i="50"/>
  <c r="AD36" i="35"/>
  <c r="Z36" i="35"/>
  <c r="AD35" i="35"/>
  <c r="Z35" i="35"/>
  <c r="AD34" i="35"/>
  <c r="Z34" i="35"/>
  <c r="AD33" i="35"/>
  <c r="Z33" i="35"/>
  <c r="Z543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542" i="1"/>
  <c r="Z279" i="1"/>
  <c r="Z278" i="1"/>
  <c r="C51" i="37"/>
  <c r="B51" i="37"/>
  <c r="E51" i="37"/>
  <c r="E216" i="9"/>
  <c r="E215" i="9"/>
  <c r="E214" i="9"/>
  <c r="E213" i="9"/>
  <c r="I216" i="9"/>
  <c r="I215" i="9"/>
  <c r="I214" i="9"/>
  <c r="I213" i="9"/>
  <c r="Z517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50" i="1"/>
  <c r="Z251" i="1"/>
  <c r="Z252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3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778" i="1"/>
  <c r="Z776" i="1"/>
  <c r="Z777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Y44" i="50"/>
  <c r="Y45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Y40" i="50"/>
  <c r="Y41" i="50"/>
  <c r="Y42" i="50"/>
  <c r="Y43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Y38" i="50"/>
  <c r="Y39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Y36" i="50"/>
  <c r="Y37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21" i="1"/>
  <c r="C21" i="1"/>
  <c r="D21" i="1"/>
  <c r="E7" i="9"/>
  <c r="I7" i="9"/>
  <c r="B8" i="9"/>
  <c r="E8" i="9" s="1"/>
  <c r="I8" i="9"/>
  <c r="B9" i="9"/>
  <c r="E9" i="9" s="1"/>
  <c r="I9" i="9"/>
  <c r="B10" i="9"/>
  <c r="E10" i="9"/>
  <c r="I10" i="9"/>
  <c r="B11" i="9"/>
  <c r="E11" i="9" s="1"/>
  <c r="I11" i="9"/>
  <c r="B12" i="9"/>
  <c r="E12" i="9" s="1"/>
  <c r="I12" i="9"/>
  <c r="B13" i="9"/>
  <c r="E13" i="9"/>
  <c r="I13" i="9"/>
  <c r="B14" i="9"/>
  <c r="E14" i="9" s="1"/>
  <c r="I14" i="9"/>
  <c r="B15" i="9"/>
  <c r="E15" i="9" s="1"/>
  <c r="I15" i="9"/>
  <c r="B16" i="9"/>
  <c r="E16" i="9" s="1"/>
  <c r="I16" i="9"/>
  <c r="B17" i="9"/>
  <c r="E17" i="9"/>
  <c r="I17" i="9"/>
  <c r="E18" i="9"/>
  <c r="I18" i="9"/>
  <c r="B19" i="9"/>
  <c r="E19" i="9" s="1"/>
  <c r="D19" i="9"/>
  <c r="I19" i="9"/>
  <c r="B20" i="9"/>
  <c r="E20" i="9" s="1"/>
  <c r="H20" i="9"/>
  <c r="I20" i="9" s="1"/>
  <c r="I21" i="9"/>
  <c r="B22" i="9"/>
  <c r="E22" i="9" s="1"/>
  <c r="I22" i="9"/>
  <c r="E23" i="9"/>
  <c r="I23" i="9"/>
  <c r="E24" i="9"/>
  <c r="I24" i="9"/>
  <c r="D25" i="9"/>
  <c r="E25" i="9" s="1"/>
  <c r="I25" i="9"/>
  <c r="D26" i="9"/>
  <c r="E26" i="9"/>
  <c r="I26" i="9"/>
  <c r="D27" i="9"/>
  <c r="E27" i="9"/>
  <c r="I27" i="9"/>
  <c r="D28" i="9"/>
  <c r="E28" i="9" s="1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75" i="9" s="1"/>
  <c r="E37" i="9"/>
  <c r="I37" i="9"/>
  <c r="H275" i="9"/>
  <c r="E38" i="9"/>
  <c r="I38" i="9"/>
  <c r="E39" i="9"/>
  <c r="I39" i="9"/>
  <c r="E40" i="9"/>
  <c r="I40" i="9"/>
  <c r="E41" i="9"/>
  <c r="I41" i="9"/>
  <c r="L275" i="9" s="1"/>
  <c r="E42" i="9"/>
  <c r="I42" i="9"/>
  <c r="M275" i="9" s="1"/>
  <c r="E43" i="9"/>
  <c r="I43" i="9"/>
  <c r="B276" i="9" s="1"/>
  <c r="E44" i="9"/>
  <c r="I44" i="9"/>
  <c r="C276" i="9" s="1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75" i="9"/>
  <c r="C299" i="9"/>
  <c r="G300" i="9"/>
  <c r="H300" i="9"/>
  <c r="K300" i="9"/>
  <c r="L300" i="9"/>
  <c r="M300" i="9"/>
  <c r="C301" i="9"/>
  <c r="C302" i="9"/>
  <c r="D302" i="9"/>
  <c r="Y31" i="50"/>
  <c r="Y32" i="50"/>
  <c r="Y33" i="50"/>
  <c r="Y34" i="50"/>
  <c r="Y35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C21" i="35"/>
  <c r="F21" i="35"/>
  <c r="F51" i="37"/>
  <c r="F19" i="35"/>
  <c r="D546" i="1" l="1"/>
  <c r="G546" i="1"/>
  <c r="D806" i="1"/>
  <c r="B21" i="9"/>
  <c r="E21" i="9" s="1"/>
  <c r="E18" i="29"/>
  <c r="D20" i="29" s="1"/>
  <c r="E53" i="37"/>
  <c r="C53" i="37"/>
  <c r="D53" i="37"/>
  <c r="B49" i="57"/>
  <c r="B51" i="57" s="1"/>
  <c r="B49" i="58"/>
  <c r="B51" i="58" s="1"/>
  <c r="B53" i="37"/>
  <c r="B20" i="29" l="1"/>
  <c r="C20" i="29"/>
</calcChain>
</file>

<file path=xl/sharedStrings.xml><?xml version="1.0" encoding="utf-8"?>
<sst xmlns="http://schemas.openxmlformats.org/spreadsheetml/2006/main" count="500" uniqueCount="218">
  <si>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</si>
  <si>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</si>
  <si>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</si>
  <si>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</si>
  <si>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</si>
  <si>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</si>
  <si>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</si>
  <si>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</si>
  <si>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</si>
  <si>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</si>
  <si>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</si>
  <si>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</si>
  <si>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</si>
  <si>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</si>
  <si>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</si>
  <si>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</si>
  <si>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</si>
  <si>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</si>
  <si>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</si>
  <si>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</si>
  <si>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</si>
  <si>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</si>
  <si>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</si>
  <si>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</si>
  <si>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</si>
  <si>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</si>
  <si>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</si>
  <si>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</si>
  <si>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</si>
  <si>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</si>
  <si>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</si>
  <si>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</si>
  <si>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</si>
  <si>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</si>
  <si>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</si>
  <si>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</si>
  <si>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</si>
  <si>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</si>
  <si>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</si>
  <si>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</si>
  <si>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</si>
  <si>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</si>
  <si>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</si>
  <si>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</si>
  <si>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</si>
  <si>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</si>
  <si>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</si>
  <si>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</si>
  <si>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</si>
  <si>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</si>
  <si>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</si>
  <si>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</si>
  <si>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</si>
  <si>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</si>
  <si>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</si>
  <si>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</si>
  <si>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</si>
  <si>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</si>
  <si>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</si>
  <si>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</si>
  <si>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</si>
  <si>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</si>
  <si>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</si>
  <si>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</si>
  <si>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</si>
  <si>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</si>
  <si>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</si>
  <si>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</si>
  <si>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</si>
  <si>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</si>
  <si>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</si>
  <si>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</si>
  <si>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</si>
  <si>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</si>
  <si>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</si>
  <si>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</si>
  <si>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</si>
  <si>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</si>
  <si>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</si>
  <si>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</si>
  <si>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</si>
  <si>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</si>
  <si>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</si>
  <si>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</si>
  <si>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</si>
  <si>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</si>
  <si>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</si>
  <si>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</si>
  <si>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</si>
  <si>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</si>
  <si>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</si>
  <si>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</si>
  <si>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</si>
  <si>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</si>
  <si>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</si>
  <si>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</si>
  <si>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</si>
  <si>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</si>
  <si>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</si>
  <si>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</si>
  <si>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</si>
  <si>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</si>
  <si>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</si>
  <si>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</si>
  <si>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</si>
  <si>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</si>
  <si>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</si>
  <si>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</si>
  <si>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</si>
  <si>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</si>
  <si>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</si>
  <si>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</si>
  <si>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</si>
  <si>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</si>
  <si>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</si>
  <si>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</si>
  <si>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</si>
  <si>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</si>
  <si>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</si>
  <si>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</si>
  <si>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</si>
  <si>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</si>
  <si>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</si>
  <si>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</si>
  <si>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</si>
  <si>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</si>
  <si>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</si>
  <si>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</si>
  <si>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</si>
  <si>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</si>
  <si>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</si>
  <si>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</si>
  <si>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</si>
  <si>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</si>
  <si>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</si>
  <si>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</si>
  <si>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</si>
  <si>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</si>
  <si>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</si>
  <si>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</si>
  <si>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</si>
  <si>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</si>
  <si>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</si>
  <si>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</si>
  <si>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</si>
  <si>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</si>
  <si>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</si>
  <si>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</si>
  <si>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</si>
  <si>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</si>
  <si>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</si>
  <si>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</si>
  <si>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</si>
  <si>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</si>
  <si>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</si>
  <si>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</si>
  <si>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</si>
  <si>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</si>
  <si>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</si>
  <si>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</si>
  <si>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</si>
  <si>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</si>
  <si>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</si>
  <si>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</si>
  <si>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</si>
  <si>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</si>
  <si>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</si>
  <si>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</si>
  <si>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</si>
  <si>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</si>
  <si>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</si>
  <si>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</si>
  <si>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</si>
  <si>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</si>
  <si>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</si>
  <si>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</si>
  <si>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</si>
  <si>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</si>
  <si>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</si>
  <si>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Tract Sheets</t>
  </si>
  <si>
    <t>FY 21-22</t>
  </si>
  <si>
    <t>April 2022</t>
  </si>
  <si>
    <t>May 2022</t>
  </si>
  <si>
    <t>June 2022</t>
  </si>
  <si>
    <t>July 2022</t>
  </si>
  <si>
    <t xml:space="preserve">FY 21-22 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</si>
  <si>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</si>
  <si>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</si>
  <si>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</si>
  <si>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</si>
  <si>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</si>
  <si>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</si>
  <si>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</si>
  <si>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</si>
  <si>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</si>
  <si>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FY 22-23</t>
  </si>
  <si>
    <t xml:space="preserve">FY 22-23 </t>
  </si>
  <si>
    <t>all bids rejected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</si>
  <si>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</si>
  <si>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</si>
  <si>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</si>
  <si>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</si>
  <si>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</si>
  <si>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</si>
  <si>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</si>
  <si>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</si>
  <si>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DISPOSITION MONTH</t>
  </si>
  <si>
    <t>Louisiana Average Crude Oil and Natural Gas Prices</t>
  </si>
  <si>
    <t>***oil prices provided PLATTS US Crude Wire</t>
  </si>
  <si>
    <t>GAS</t>
  </si>
  <si>
    <t>OIL</t>
  </si>
  <si>
    <t>***gas prices per Natural Gas Intelligence</t>
  </si>
  <si>
    <t xml:space="preserve">FY 23-24 </t>
  </si>
  <si>
    <t>FY 24-25 Projected</t>
  </si>
  <si>
    <t>September meeting canceled due to weather</t>
  </si>
  <si>
    <t>For Calendar Years 2006, 2007, 2008, 2009, 2010, 2011, 2012, 2013,  2014,  2015, 2016, 2017,  2018,  2019, 2020, 2021, 2022, 2023, 2024 and 2025</t>
  </si>
  <si>
    <t>For Calendar Years 2006, 2007, 2008, 2009, 2010, 2011, 2012, 2013, 2014,  2015, 2016, 2017, 2018, 2019, 2020, 2021, 2022, 2023, 2024 and 2025</t>
  </si>
  <si>
    <t>FY 24-25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</si>
</sst>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  <numFmt numFmtId="172" formatCode="0.000"/>
    <numFmt numFmtId="173" formatCode="[$-409]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  <xf numFmtId="170" fontId="0" fillId="0" borderId="0" xfId="2" applyNumberFormat="1" applyFont="1" applyBorder="1"/>
    <xf numFmtId="0" fontId="0" fillId="0" borderId="0" xfId="0" applyNumberFormat="1"/>
    <xf numFmtId="172" fontId="0" fillId="0" borderId="0" xfId="0" applyNumberFormat="1"/>
    <xf numFmtId="0" fontId="0" fillId="0" borderId="0" xfId="0" applyBorder="1"/>
    <xf numFmtId="0" fontId="3" fillId="0" borderId="0" xfId="0" applyFont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0" fillId="0" borderId="0" xfId="1" applyNumberFormat="1" applyFont="1"/>
    <xf numFmtId="0" fontId="0" fillId="0" borderId="0" xfId="1" applyNumberFormat="1" applyFont="1"/>
    <xf numFmtId="43" fontId="1" fillId="0" borderId="0" xfId="1" applyNumberFormat="1"/>
    <xf numFmtId="0" fontId="1" fillId="0" borderId="0" xfId="1" applyNumberFormat="1"/>
    <xf numFmtId="0" fontId="1" fillId="0" borderId="0" xfId="1" applyNumberFormat="1" applyFont="1"/>
    <xf numFmtId="43" fontId="1" fillId="0" borderId="0" xfId="1" applyNumberFormat="1" applyFont="1"/>
    <xf numFmtId="43" fontId="0" fillId="0" borderId="0" xfId="0" applyNumberFormat="1" applyAlignment="1">
      <alignment horizontal="left"/>
    </xf>
    <xf numFmtId="169" fontId="1" fillId="0" borderId="0" xfId="1" applyNumberFormat="1" applyFont="1"/>
    <xf numFmtId="169" fontId="15" fillId="0" borderId="0" xfId="1" applyNumberFormat="1" applyFont="1"/>
    <xf numFmtId="173" fontId="0" fillId="0" borderId="0" xfId="0" applyNumberFormat="1"/>
    <xf numFmtId="173" fontId="1" fillId="0" borderId="0" xfId="0" applyNumberFormat="1" applyFont="1"/>
    <xf numFmtId="0" fontId="1" fillId="0" borderId="0" xfId="0" applyFont="1"/>
    <xf numFmtId="2" fontId="0" fillId="0" borderId="0" xfId="0" applyNumberFormat="1"/>
    <xf numFmtId="165" fontId="0" fillId="0" borderId="0" xfId="0" applyNumberFormat="1"/>
    <xf numFmtId="10" fontId="3" fillId="0" borderId="0" xfId="0" applyNumberFormat="1" applyFont="1" applyFill="1" applyAlignment="1">
      <alignment horizontal="center" wrapText="1"/>
    </xf>
    <xf numFmtId="10" fontId="0" fillId="0" borderId="0" xfId="6" applyNumberFormat="1" applyFon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externalLink" Target="externalLinks/externalLink2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worksheet" Target="worksheets/sheet12.xml"/><Relationship Id="rId28" Type="http://schemas.openxmlformats.org/officeDocument/2006/relationships/styles" Target="styles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Table'!$A$5:$A$49</c15:sqref>
                  </c15:fullRef>
                </c:ext>
              </c:extLst>
              <c:f>'Historical Cash Receipts Table'!$A$29:$A$49</c:f>
              <c:strCache>
                <c:ptCount val="21"/>
                <c:pt idx="0">
                  <c:v>FY 04-05</c:v>
                </c:pt>
                <c:pt idx="1">
                  <c:v>FY 05-06 </c:v>
                </c:pt>
                <c:pt idx="2">
                  <c:v>FY 06-07 </c:v>
                </c:pt>
                <c:pt idx="3">
                  <c:v>FY 07-08 </c:v>
                </c:pt>
                <c:pt idx="4">
                  <c:v>FY 08-09</c:v>
                </c:pt>
                <c:pt idx="5">
                  <c:v>FY 09-10</c:v>
                </c:pt>
                <c:pt idx="6">
                  <c:v>FY 10-11</c:v>
                </c:pt>
                <c:pt idx="7">
                  <c:v>FY 11-12</c:v>
                </c:pt>
                <c:pt idx="8">
                  <c:v>FY 12-13</c:v>
                </c:pt>
                <c:pt idx="9">
                  <c:v>FY 13-14 </c:v>
                </c:pt>
                <c:pt idx="10">
                  <c:v>FY 14-15</c:v>
                </c:pt>
                <c:pt idx="11">
                  <c:v>FY 15-16</c:v>
                </c:pt>
                <c:pt idx="12">
                  <c:v>FY 16-17</c:v>
                </c:pt>
                <c:pt idx="13">
                  <c:v>FY 17-18</c:v>
                </c:pt>
                <c:pt idx="14">
                  <c:v>FY 18-19 </c:v>
                </c:pt>
                <c:pt idx="15">
                  <c:v>FY 19-20</c:v>
                </c:pt>
                <c:pt idx="16">
                  <c:v>FY 20-21</c:v>
                </c:pt>
                <c:pt idx="17">
                  <c:v>FY 21-22</c:v>
                </c:pt>
                <c:pt idx="18">
                  <c:v>FY 22-23</c:v>
                </c:pt>
                <c:pt idx="19">
                  <c:v>FY 23-24 </c:v>
                </c:pt>
                <c:pt idx="20">
                  <c:v>FY 24-25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Table'!$C$5:$C$49</c15:sqref>
                  </c15:fullRef>
                </c:ext>
              </c:extLst>
              <c:f>'Historical Cash Receipts Table'!$C$29:$C$49</c:f>
              <c:numCache>
                <c:formatCode>"$"#,##0</c:formatCode>
                <c:ptCount val="21"/>
                <c:pt idx="0">
                  <c:v>459982044.53999996</c:v>
                </c:pt>
                <c:pt idx="1">
                  <c:v>443298720.10000002</c:v>
                </c:pt>
                <c:pt idx="2">
                  <c:v>522453427</c:v>
                </c:pt>
                <c:pt idx="3">
                  <c:v>693034893.25000012</c:v>
                </c:pt>
                <c:pt idx="4">
                  <c:v>684405483.46000004</c:v>
                </c:pt>
                <c:pt idx="5">
                  <c:v>420718802</c:v>
                </c:pt>
                <c:pt idx="6">
                  <c:v>501602312</c:v>
                </c:pt>
                <c:pt idx="7">
                  <c:v>598011946</c:v>
                </c:pt>
                <c:pt idx="8">
                  <c:v>535801788.35000002</c:v>
                </c:pt>
                <c:pt idx="9">
                  <c:v>560690609.86000001</c:v>
                </c:pt>
                <c:pt idx="10">
                  <c:v>432915448.62</c:v>
                </c:pt>
                <c:pt idx="11">
                  <c:v>210979424.09000003</c:v>
                </c:pt>
                <c:pt idx="12">
                  <c:v>205204152.16999999</c:v>
                </c:pt>
                <c:pt idx="13">
                  <c:v>195635760.81999999</c:v>
                </c:pt>
                <c:pt idx="14">
                  <c:v>220044711.69</c:v>
                </c:pt>
                <c:pt idx="15">
                  <c:v>158625538.17000002</c:v>
                </c:pt>
                <c:pt idx="16">
                  <c:v>104529309.23999999</c:v>
                </c:pt>
                <c:pt idx="17">
                  <c:v>190982058.47999996</c:v>
                </c:pt>
                <c:pt idx="18">
                  <c:v>278878562.23000002</c:v>
                </c:pt>
                <c:pt idx="19">
                  <c:v>160643422.44999999</c:v>
                </c:pt>
                <c:pt idx="20">
                  <c:v>132143560.17333332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Table'!$A$5:$A$49</c15:sqref>
                  </c15:fullRef>
                </c:ext>
              </c:extLst>
              <c:f>'Historical Cash Receipts Table'!$A$29:$A$49</c:f>
              <c:strCache>
                <c:ptCount val="21"/>
                <c:pt idx="0">
                  <c:v>FY 04-05</c:v>
                </c:pt>
                <c:pt idx="1">
                  <c:v>FY 05-06 </c:v>
                </c:pt>
                <c:pt idx="2">
                  <c:v>FY 06-07 </c:v>
                </c:pt>
                <c:pt idx="3">
                  <c:v>FY 07-08 </c:v>
                </c:pt>
                <c:pt idx="4">
                  <c:v>FY 08-09</c:v>
                </c:pt>
                <c:pt idx="5">
                  <c:v>FY 09-10</c:v>
                </c:pt>
                <c:pt idx="6">
                  <c:v>FY 10-11</c:v>
                </c:pt>
                <c:pt idx="7">
                  <c:v>FY 11-12</c:v>
                </c:pt>
                <c:pt idx="8">
                  <c:v>FY 12-13</c:v>
                </c:pt>
                <c:pt idx="9">
                  <c:v>FY 13-14 </c:v>
                </c:pt>
                <c:pt idx="10">
                  <c:v>FY 14-15</c:v>
                </c:pt>
                <c:pt idx="11">
                  <c:v>FY 15-16</c:v>
                </c:pt>
                <c:pt idx="12">
                  <c:v>FY 16-17</c:v>
                </c:pt>
                <c:pt idx="13">
                  <c:v>FY 17-18</c:v>
                </c:pt>
                <c:pt idx="14">
                  <c:v>FY 18-19 </c:v>
                </c:pt>
                <c:pt idx="15">
                  <c:v>FY 19-20</c:v>
                </c:pt>
                <c:pt idx="16">
                  <c:v>FY 20-21</c:v>
                </c:pt>
                <c:pt idx="17">
                  <c:v>FY 21-22</c:v>
                </c:pt>
                <c:pt idx="18">
                  <c:v>FY 22-23</c:v>
                </c:pt>
                <c:pt idx="19">
                  <c:v>FY 23-24 </c:v>
                </c:pt>
                <c:pt idx="20">
                  <c:v>FY 24-25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Table'!$D$5:$D$49</c15:sqref>
                  </c15:fullRef>
                </c:ext>
              </c:extLst>
              <c:f>'Historical Cash Receipts Table'!$D$29:$D$49</c:f>
              <c:numCache>
                <c:formatCode>"$"#,##0</c:formatCode>
                <c:ptCount val="21"/>
                <c:pt idx="0">
                  <c:v>13769853.57</c:v>
                </c:pt>
                <c:pt idx="1">
                  <c:v>18494328.27</c:v>
                </c:pt>
                <c:pt idx="2">
                  <c:v>25057910</c:v>
                </c:pt>
                <c:pt idx="3">
                  <c:v>29820734.539999999</c:v>
                </c:pt>
                <c:pt idx="4">
                  <c:v>21853067.02</c:v>
                </c:pt>
                <c:pt idx="5">
                  <c:v>26049541.710000001</c:v>
                </c:pt>
                <c:pt idx="6">
                  <c:v>22735393.390000001</c:v>
                </c:pt>
                <c:pt idx="7">
                  <c:v>16850803.66</c:v>
                </c:pt>
                <c:pt idx="8">
                  <c:v>17837245.760000002</c:v>
                </c:pt>
                <c:pt idx="9">
                  <c:v>14367830.33</c:v>
                </c:pt>
                <c:pt idx="10">
                  <c:v>14535051.689999999</c:v>
                </c:pt>
                <c:pt idx="11">
                  <c:v>4105912.15</c:v>
                </c:pt>
                <c:pt idx="12">
                  <c:v>2664306.15</c:v>
                </c:pt>
                <c:pt idx="13">
                  <c:v>1510549.1</c:v>
                </c:pt>
                <c:pt idx="14">
                  <c:v>1394617.2799999998</c:v>
                </c:pt>
                <c:pt idx="15">
                  <c:v>4347517.3600000003</c:v>
                </c:pt>
                <c:pt idx="16">
                  <c:v>3649698.8</c:v>
                </c:pt>
                <c:pt idx="17">
                  <c:v>5358171.6399999997</c:v>
                </c:pt>
                <c:pt idx="18">
                  <c:v>5751164.0099999998</c:v>
                </c:pt>
                <c:pt idx="19">
                  <c:v>15163516.76</c:v>
                </c:pt>
                <c:pt idx="20">
                  <c:v>20721792.520000003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Table'!$A$5:$A$49</c15:sqref>
                  </c15:fullRef>
                </c:ext>
              </c:extLst>
              <c:f>'Historical Cash Receipts Table'!$A$29:$A$49</c:f>
              <c:strCache>
                <c:ptCount val="21"/>
                <c:pt idx="0">
                  <c:v>FY 04-05</c:v>
                </c:pt>
                <c:pt idx="1">
                  <c:v>FY 05-06 </c:v>
                </c:pt>
                <c:pt idx="2">
                  <c:v>FY 06-07 </c:v>
                </c:pt>
                <c:pt idx="3">
                  <c:v>FY 07-08 </c:v>
                </c:pt>
                <c:pt idx="4">
                  <c:v>FY 08-09</c:v>
                </c:pt>
                <c:pt idx="5">
                  <c:v>FY 09-10</c:v>
                </c:pt>
                <c:pt idx="6">
                  <c:v>FY 10-11</c:v>
                </c:pt>
                <c:pt idx="7">
                  <c:v>FY 11-12</c:v>
                </c:pt>
                <c:pt idx="8">
                  <c:v>FY 12-13</c:v>
                </c:pt>
                <c:pt idx="9">
                  <c:v>FY 13-14 </c:v>
                </c:pt>
                <c:pt idx="10">
                  <c:v>FY 14-15</c:v>
                </c:pt>
                <c:pt idx="11">
                  <c:v>FY 15-16</c:v>
                </c:pt>
                <c:pt idx="12">
                  <c:v>FY 16-17</c:v>
                </c:pt>
                <c:pt idx="13">
                  <c:v>FY 17-18</c:v>
                </c:pt>
                <c:pt idx="14">
                  <c:v>FY 18-19 </c:v>
                </c:pt>
                <c:pt idx="15">
                  <c:v>FY 19-20</c:v>
                </c:pt>
                <c:pt idx="16">
                  <c:v>FY 20-21</c:v>
                </c:pt>
                <c:pt idx="17">
                  <c:v>FY 21-22</c:v>
                </c:pt>
                <c:pt idx="18">
                  <c:v>FY 22-23</c:v>
                </c:pt>
                <c:pt idx="19">
                  <c:v>FY 23-24 </c:v>
                </c:pt>
                <c:pt idx="20">
                  <c:v>FY 24-25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Table'!$E$5:$E$49</c15:sqref>
                  </c15:fullRef>
                </c:ext>
              </c:extLst>
              <c:f>'Historical Cash Receipts Table'!$E$29:$E$49</c:f>
              <c:numCache>
                <c:formatCode>"$"#,##0</c:formatCode>
                <c:ptCount val="21"/>
                <c:pt idx="0">
                  <c:v>43902608</c:v>
                </c:pt>
                <c:pt idx="1">
                  <c:v>3910045.65</c:v>
                </c:pt>
                <c:pt idx="2">
                  <c:v>1335183</c:v>
                </c:pt>
                <c:pt idx="3">
                  <c:v>2322080.66</c:v>
                </c:pt>
                <c:pt idx="4">
                  <c:v>1581618</c:v>
                </c:pt>
                <c:pt idx="5">
                  <c:v>3612904</c:v>
                </c:pt>
                <c:pt idx="6">
                  <c:v>3725864</c:v>
                </c:pt>
                <c:pt idx="7">
                  <c:v>2921848</c:v>
                </c:pt>
                <c:pt idx="8">
                  <c:v>3539485</c:v>
                </c:pt>
                <c:pt idx="9">
                  <c:v>2272946</c:v>
                </c:pt>
                <c:pt idx="10">
                  <c:v>575241</c:v>
                </c:pt>
                <c:pt idx="11">
                  <c:v>982259</c:v>
                </c:pt>
                <c:pt idx="12">
                  <c:v>1407837</c:v>
                </c:pt>
                <c:pt idx="13">
                  <c:v>653161.81000000006</c:v>
                </c:pt>
                <c:pt idx="14">
                  <c:v>442926</c:v>
                </c:pt>
                <c:pt idx="15">
                  <c:v>1165853</c:v>
                </c:pt>
                <c:pt idx="16">
                  <c:v>611828</c:v>
                </c:pt>
                <c:pt idx="17">
                  <c:v>3437361</c:v>
                </c:pt>
                <c:pt idx="18">
                  <c:v>2691575.12</c:v>
                </c:pt>
                <c:pt idx="19">
                  <c:v>416361.15</c:v>
                </c:pt>
                <c:pt idx="20">
                  <c:v>1174366.9866666666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11"/>
          <c:order val="11"/>
          <c:tx>
            <c:strRef>
              <c:f>'Leased Acres Table'!$L$41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Table'!$M$41:$X$41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Table'!$L$42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Table'!$M$42:$X$42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Table'!$L$43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Table'!$M$43:$X$43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Table'!$L$44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Table'!$M$44:$X$44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Table'!$L$45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Table'!$M$45:$X$45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Table'!$L$46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Table'!$M$46:$X$46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Table'!$L$47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Table'!$M$47:$X$47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strRef>
              <c:f>'Leased Acres Table'!$L$48</c:f>
              <c:strCache>
                <c:ptCount val="1"/>
                <c:pt idx="0">
                  <c:v>2022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Table'!$M$48:$X$48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  <c:pt idx="3">
                  <c:v>448900</c:v>
                </c:pt>
                <c:pt idx="4">
                  <c:v>443568</c:v>
                </c:pt>
                <c:pt idx="5">
                  <c:v>443804</c:v>
                </c:pt>
                <c:pt idx="6">
                  <c:v>443558</c:v>
                </c:pt>
                <c:pt idx="7" formatCode="General">
                  <c:v>445972</c:v>
                </c:pt>
                <c:pt idx="8" formatCode="General">
                  <c:v>445707</c:v>
                </c:pt>
                <c:pt idx="9" formatCode="General">
                  <c:v>443272</c:v>
                </c:pt>
                <c:pt idx="10" formatCode="General">
                  <c:v>424828</c:v>
                </c:pt>
                <c:pt idx="11" formatCode="General">
                  <c:v>424982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ser>
          <c:idx val="19"/>
          <c:order val="19"/>
          <c:tx>
            <c:strRef>
              <c:f>'Leased Acres Table'!$L$49</c:f>
              <c:strCache>
                <c:ptCount val="1"/>
                <c:pt idx="0">
                  <c:v>2023</c:v>
                </c:pt>
              </c:strCache>
            </c:strRef>
          </c:tx>
          <c:spPr>
            <a:ln w="12700"/>
          </c:spPr>
          <c:marker>
            <c:symbol val="square"/>
            <c:size val="6"/>
          </c:marker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Table'!$M$49:$X$49</c:f>
              <c:numCache>
                <c:formatCode>_(* #,##0_);_(* \(#,##0\);_(* "-"??_);_(@_)</c:formatCode>
                <c:ptCount val="12"/>
                <c:pt idx="0">
                  <c:v>424983</c:v>
                </c:pt>
                <c:pt idx="1">
                  <c:v>424774</c:v>
                </c:pt>
                <c:pt idx="2">
                  <c:v>425678</c:v>
                </c:pt>
                <c:pt idx="3">
                  <c:v>424888</c:v>
                </c:pt>
                <c:pt idx="4">
                  <c:v>423975</c:v>
                </c:pt>
                <c:pt idx="5">
                  <c:v>421847</c:v>
                </c:pt>
                <c:pt idx="6">
                  <c:v>421846</c:v>
                </c:pt>
                <c:pt idx="7">
                  <c:v>419672</c:v>
                </c:pt>
                <c:pt idx="8">
                  <c:v>418094</c:v>
                </c:pt>
                <c:pt idx="9">
                  <c:v>415648</c:v>
                </c:pt>
                <c:pt idx="10">
                  <c:v>413830</c:v>
                </c:pt>
                <c:pt idx="11">
                  <c:v>413427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C-4CDC-A514-1061377B63A8}"/>
            </c:ext>
          </c:extLst>
        </c:ser>
        <c:ser>
          <c:idx val="20"/>
          <c:order val="20"/>
          <c:tx>
            <c:strRef>
              <c:f>'Leased Acres Table'!$L$50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Table'!$M$50:$X$50</c:f>
              <c:numCache>
                <c:formatCode>_(* #,##0_);_(* \(#,##0\);_(* "-"??_);_(@_)</c:formatCode>
                <c:ptCount val="12"/>
                <c:pt idx="0">
                  <c:v>415274</c:v>
                </c:pt>
                <c:pt idx="1">
                  <c:v>415905</c:v>
                </c:pt>
                <c:pt idx="2">
                  <c:v>411680</c:v>
                </c:pt>
                <c:pt idx="3">
                  <c:v>410681</c:v>
                </c:pt>
                <c:pt idx="4">
                  <c:v>410681</c:v>
                </c:pt>
                <c:pt idx="5">
                  <c:v>412930</c:v>
                </c:pt>
                <c:pt idx="6">
                  <c:v>411046</c:v>
                </c:pt>
                <c:pt idx="7">
                  <c:v>409017</c:v>
                </c:pt>
                <c:pt idx="8">
                  <c:v>406809</c:v>
                </c:pt>
                <c:pt idx="9">
                  <c:v>406662</c:v>
                </c:pt>
                <c:pt idx="10">
                  <c:v>420029</c:v>
                </c:pt>
                <c:pt idx="11">
                  <c:v>419231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0-46FB-8760-59E0D72888D6}"/>
            </c:ext>
          </c:extLst>
        </c:ser>
        <c:ser>
          <c:idx val="21"/>
          <c:order val="21"/>
          <c:tx>
            <c:strRef>
              <c:f>'Leased Acres Table'!$L$51</c:f>
              <c:strCache>
                <c:ptCount val="1"/>
                <c:pt idx="0">
                  <c:v>2025</c:v>
                </c:pt>
              </c:strCache>
            </c:strRef>
          </c:tx>
          <c:cat>
            <c:strRef>
              <c:f>'Leased Acres Table'!$M$30:$X$30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Table'!$M$51:$X$51</c:f>
              <c:numCache>
                <c:formatCode>_(* #,##0_);_(* \(#,##0\);_(* "-"??_);_(@_)</c:formatCode>
                <c:ptCount val="12"/>
                <c:pt idx="0">
                  <c:v>419015</c:v>
                </c:pt>
                <c:pt idx="1">
                  <c:v>417865</c:v>
                </c:pt>
                <c:pt idx="2">
                  <c:v>416982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F-4A41-86F3-9BAC68A98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'Leased Acres Table'!#REF!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Table'!$M$31:$X$31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Table'!$M$32:$X$32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Table'!$M$33:$X$33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Table'!$L$34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Table'!$M$34:$X$34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Table'!$L$35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Table'!$M$35:$X$35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Table'!$L$36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Table'!$M$36:$X$36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Table'!$L$37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Table'!$M$37:$X$37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Table'!$L$38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5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/>
                    </a:solidFill>
                    <a:ln>
                      <a:solidFill>
                        <a:schemeClr val="accent5"/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Table'!$M$38:$X$38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850672</c:v>
                      </c:pt>
                      <c:pt idx="1">
                        <c:v>848663</c:v>
                      </c:pt>
                      <c:pt idx="2">
                        <c:v>844908</c:v>
                      </c:pt>
                      <c:pt idx="3">
                        <c:v>841755</c:v>
                      </c:pt>
                      <c:pt idx="4">
                        <c:v>851404</c:v>
                      </c:pt>
                      <c:pt idx="5">
                        <c:v>853371</c:v>
                      </c:pt>
                      <c:pt idx="6" formatCode="_(* #,##0_);_(* \(#,##0\);_(* &quot;-&quot;??_);_(@_)">
                        <c:v>848353</c:v>
                      </c:pt>
                      <c:pt idx="7" formatCode="_(* #,##0_);_(* \(#,##0\);_(* &quot;-&quot;??_);_(@_)">
                        <c:v>843802</c:v>
                      </c:pt>
                      <c:pt idx="8" formatCode="_(* #,##0_);_(* \(#,##0\);_(* &quot;-&quot;??_);_(@_)">
                        <c:v>847588</c:v>
                      </c:pt>
                      <c:pt idx="9">
                        <c:v>841248</c:v>
                      </c:pt>
                      <c:pt idx="10">
                        <c:v>840722</c:v>
                      </c:pt>
                      <c:pt idx="11">
                        <c:v>842195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74-490B-B256-88453869AB3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Table'!$L$39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chemeClr val="bg2">
                        <a:lumMod val="1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bg2">
                        <a:lumMod val="10000"/>
                      </a:schemeClr>
                    </a:solidFill>
                    <a:ln>
                      <a:solidFill>
                        <a:schemeClr val="bg2">
                          <a:lumMod val="10000"/>
                        </a:scheme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Table'!$M$39:$X$39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838989</c:v>
                      </c:pt>
                      <c:pt idx="1">
                        <c:v>840990</c:v>
                      </c:pt>
                      <c:pt idx="2">
                        <c:v>834173</c:v>
                      </c:pt>
                      <c:pt idx="3">
                        <c:v>800284</c:v>
                      </c:pt>
                      <c:pt idx="4">
                        <c:v>793150</c:v>
                      </c:pt>
                      <c:pt idx="5">
                        <c:v>785111</c:v>
                      </c:pt>
                      <c:pt idx="6">
                        <c:v>769501</c:v>
                      </c:pt>
                      <c:pt idx="7">
                        <c:v>768105</c:v>
                      </c:pt>
                      <c:pt idx="8">
                        <c:v>778148</c:v>
                      </c:pt>
                      <c:pt idx="9" formatCode="_(* #,##0_);_(* \(#,##0\);_(* &quot;-&quot;??_);_(@_)">
                        <c:v>776915</c:v>
                      </c:pt>
                      <c:pt idx="10" formatCode="_(* #,##0_);_(* \(#,##0\);_(* &quot;-&quot;??_);_(@_)">
                        <c:v>774080</c:v>
                      </c:pt>
                      <c:pt idx="11" formatCode="_(* #,##0_);_(* \(#,##0\);_(* &quot;-&quot;??_);_(@_)">
                        <c:v>763086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74-490B-B256-88453869AB3C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Table'!$L$40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ln w="12700">
                    <a:solidFill>
                      <a:srgbClr val="92D05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92D050"/>
                    </a:solidFill>
                    <a:ln>
                      <a:solidFill>
                        <a:srgbClr val="92D050"/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Table'!$M$30:$X$30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Table'!$M$40:$X$40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762382</c:v>
                      </c:pt>
                      <c:pt idx="1">
                        <c:v>759000</c:v>
                      </c:pt>
                      <c:pt idx="2">
                        <c:v>758000</c:v>
                      </c:pt>
                      <c:pt idx="3">
                        <c:v>753000</c:v>
                      </c:pt>
                      <c:pt idx="4">
                        <c:v>749000</c:v>
                      </c:pt>
                      <c:pt idx="5">
                        <c:v>750664</c:v>
                      </c:pt>
                      <c:pt idx="6">
                        <c:v>739194</c:v>
                      </c:pt>
                      <c:pt idx="7">
                        <c:v>736599</c:v>
                      </c:pt>
                      <c:pt idx="8" formatCode="_(* #,##0_);_(* \(#,##0\);_(* &quot;-&quot;??_);_(@_)">
                        <c:v>732328</c:v>
                      </c:pt>
                      <c:pt idx="9" formatCode="_(* #,##0_);_(* \(#,##0\);_(* &quot;-&quot;??_);_(@_)">
                        <c:v>728939</c:v>
                      </c:pt>
                      <c:pt idx="10" formatCode="_(* #,##0_);_(* \(#,##0\);_(* &quot;-&quot;??_);_(@_)">
                        <c:v>728599</c:v>
                      </c:pt>
                      <c:pt idx="11">
                        <c:v>727950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78627279709007425"/>
          <c:h val="2.856137950976467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'Productive Acres Table '!$A$4:$A$30</c15:sqref>
                  </c15:fullRef>
                </c:ext>
              </c:extLst>
              <c:f>'Productive Acres Table '!$A$18:$A$30</c:f>
              <c:numCache>
                <c:formatCode>mmmm\ yyyy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'Productive Acres Table '!$B$4:$B$30</c15:sqref>
                  </c15:fullRef>
                </c:ext>
              </c:extLst>
              <c:f>'Productive Acres Table '!$B$18:$B$30</c:f>
              <c:numCache>
                <c:formatCode>_(* #,##0_);_(* \(#,##0\);_(* "-"??_);_(@_)</c:formatCode>
                <c:ptCount val="13"/>
                <c:pt idx="0">
                  <c:v>240097</c:v>
                </c:pt>
                <c:pt idx="1">
                  <c:v>240803</c:v>
                </c:pt>
                <c:pt idx="2">
                  <c:v>240803</c:v>
                </c:pt>
                <c:pt idx="3">
                  <c:v>241906</c:v>
                </c:pt>
                <c:pt idx="4">
                  <c:v>242016</c:v>
                </c:pt>
                <c:pt idx="5">
                  <c:v>241707</c:v>
                </c:pt>
                <c:pt idx="6">
                  <c:v>242183</c:v>
                </c:pt>
                <c:pt idx="7">
                  <c:v>242848</c:v>
                </c:pt>
                <c:pt idx="8">
                  <c:v>245483</c:v>
                </c:pt>
                <c:pt idx="9">
                  <c:v>245553</c:v>
                </c:pt>
                <c:pt idx="10">
                  <c:v>244003</c:v>
                </c:pt>
                <c:pt idx="11">
                  <c:v>237005</c:v>
                </c:pt>
                <c:pt idx="12">
                  <c:v>236533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Oil and Gas Prices</a:t>
            </a:r>
          </a:p>
        </c:rich>
      </c:tx>
      <c:layout>
        <c:manualLayout>
          <c:xMode val="edge"/>
          <c:yMode val="edge"/>
          <c:x val="0.339108032621261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Gas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'O&amp;G prices'!$A$200:$A$447</c15:sqref>
                  </c15:fullRef>
                </c:ext>
              </c:extLst>
              <c:f>'O&amp;G prices'!$A$207:$A$447</c:f>
              <c:numCache>
                <c:formatCode>[$-409]mmm\-yy;@</c:formatCode>
                <c:ptCount val="241"/>
                <c:pt idx="0">
                  <c:v>38412</c:v>
                </c:pt>
                <c:pt idx="1">
                  <c:v>38443</c:v>
                </c:pt>
                <c:pt idx="2">
                  <c:v>38473</c:v>
                </c:pt>
                <c:pt idx="3">
                  <c:v>38504</c:v>
                </c:pt>
                <c:pt idx="4">
                  <c:v>38534</c:v>
                </c:pt>
                <c:pt idx="5">
                  <c:v>38565</c:v>
                </c:pt>
                <c:pt idx="6">
                  <c:v>38596</c:v>
                </c:pt>
                <c:pt idx="7">
                  <c:v>38626</c:v>
                </c:pt>
                <c:pt idx="8">
                  <c:v>38657</c:v>
                </c:pt>
                <c:pt idx="9">
                  <c:v>38687</c:v>
                </c:pt>
                <c:pt idx="10">
                  <c:v>38718</c:v>
                </c:pt>
                <c:pt idx="11">
                  <c:v>38749</c:v>
                </c:pt>
                <c:pt idx="12">
                  <c:v>38777</c:v>
                </c:pt>
                <c:pt idx="13">
                  <c:v>38808</c:v>
                </c:pt>
                <c:pt idx="14">
                  <c:v>38838</c:v>
                </c:pt>
                <c:pt idx="15">
                  <c:v>38869</c:v>
                </c:pt>
                <c:pt idx="16">
                  <c:v>38899</c:v>
                </c:pt>
                <c:pt idx="17">
                  <c:v>38930</c:v>
                </c:pt>
                <c:pt idx="18">
                  <c:v>38961</c:v>
                </c:pt>
                <c:pt idx="19">
                  <c:v>38991</c:v>
                </c:pt>
                <c:pt idx="20">
                  <c:v>39022</c:v>
                </c:pt>
                <c:pt idx="21">
                  <c:v>39052</c:v>
                </c:pt>
                <c:pt idx="22">
                  <c:v>39083</c:v>
                </c:pt>
                <c:pt idx="23">
                  <c:v>39114</c:v>
                </c:pt>
                <c:pt idx="24">
                  <c:v>39142</c:v>
                </c:pt>
                <c:pt idx="25">
                  <c:v>39173</c:v>
                </c:pt>
                <c:pt idx="26">
                  <c:v>39203</c:v>
                </c:pt>
                <c:pt idx="27">
                  <c:v>39234</c:v>
                </c:pt>
                <c:pt idx="28">
                  <c:v>39264</c:v>
                </c:pt>
                <c:pt idx="29">
                  <c:v>39295</c:v>
                </c:pt>
                <c:pt idx="30">
                  <c:v>39326</c:v>
                </c:pt>
                <c:pt idx="31">
                  <c:v>39356</c:v>
                </c:pt>
                <c:pt idx="32">
                  <c:v>39387</c:v>
                </c:pt>
                <c:pt idx="33">
                  <c:v>39417</c:v>
                </c:pt>
                <c:pt idx="34">
                  <c:v>39448</c:v>
                </c:pt>
                <c:pt idx="35">
                  <c:v>39479</c:v>
                </c:pt>
                <c:pt idx="36">
                  <c:v>39508</c:v>
                </c:pt>
                <c:pt idx="37">
                  <c:v>39539</c:v>
                </c:pt>
                <c:pt idx="38">
                  <c:v>39569</c:v>
                </c:pt>
                <c:pt idx="39">
                  <c:v>39600</c:v>
                </c:pt>
                <c:pt idx="40">
                  <c:v>39630</c:v>
                </c:pt>
                <c:pt idx="41">
                  <c:v>39661</c:v>
                </c:pt>
                <c:pt idx="42">
                  <c:v>39692</c:v>
                </c:pt>
                <c:pt idx="43">
                  <c:v>39722</c:v>
                </c:pt>
                <c:pt idx="44">
                  <c:v>39753</c:v>
                </c:pt>
                <c:pt idx="45">
                  <c:v>39783</c:v>
                </c:pt>
                <c:pt idx="46">
                  <c:v>39814</c:v>
                </c:pt>
                <c:pt idx="47">
                  <c:v>39845</c:v>
                </c:pt>
                <c:pt idx="48">
                  <c:v>39873</c:v>
                </c:pt>
                <c:pt idx="49">
                  <c:v>39904</c:v>
                </c:pt>
                <c:pt idx="50">
                  <c:v>39934</c:v>
                </c:pt>
                <c:pt idx="51">
                  <c:v>39965</c:v>
                </c:pt>
                <c:pt idx="52">
                  <c:v>39995</c:v>
                </c:pt>
                <c:pt idx="53">
                  <c:v>40026</c:v>
                </c:pt>
                <c:pt idx="54">
                  <c:v>40057</c:v>
                </c:pt>
                <c:pt idx="55">
                  <c:v>40087</c:v>
                </c:pt>
                <c:pt idx="56">
                  <c:v>40118</c:v>
                </c:pt>
                <c:pt idx="57">
                  <c:v>40148</c:v>
                </c:pt>
                <c:pt idx="58">
                  <c:v>40179</c:v>
                </c:pt>
                <c:pt idx="59">
                  <c:v>40210</c:v>
                </c:pt>
                <c:pt idx="60">
                  <c:v>40238</c:v>
                </c:pt>
                <c:pt idx="61">
                  <c:v>40269</c:v>
                </c:pt>
                <c:pt idx="62">
                  <c:v>40299</c:v>
                </c:pt>
                <c:pt idx="63">
                  <c:v>40330</c:v>
                </c:pt>
                <c:pt idx="64">
                  <c:v>40360</c:v>
                </c:pt>
                <c:pt idx="65">
                  <c:v>40391</c:v>
                </c:pt>
                <c:pt idx="66">
                  <c:v>40422</c:v>
                </c:pt>
                <c:pt idx="67">
                  <c:v>40452</c:v>
                </c:pt>
                <c:pt idx="68">
                  <c:v>40483</c:v>
                </c:pt>
                <c:pt idx="69">
                  <c:v>40513</c:v>
                </c:pt>
                <c:pt idx="70">
                  <c:v>40544</c:v>
                </c:pt>
                <c:pt idx="71">
                  <c:v>40575</c:v>
                </c:pt>
                <c:pt idx="72">
                  <c:v>40603</c:v>
                </c:pt>
                <c:pt idx="73">
                  <c:v>40634</c:v>
                </c:pt>
                <c:pt idx="74">
                  <c:v>40664</c:v>
                </c:pt>
                <c:pt idx="75">
                  <c:v>40695</c:v>
                </c:pt>
                <c:pt idx="76">
                  <c:v>40725</c:v>
                </c:pt>
                <c:pt idx="77">
                  <c:v>40756</c:v>
                </c:pt>
                <c:pt idx="78">
                  <c:v>40787</c:v>
                </c:pt>
                <c:pt idx="79">
                  <c:v>40817</c:v>
                </c:pt>
                <c:pt idx="80">
                  <c:v>40848</c:v>
                </c:pt>
                <c:pt idx="81">
                  <c:v>40878</c:v>
                </c:pt>
                <c:pt idx="82">
                  <c:v>40909</c:v>
                </c:pt>
                <c:pt idx="83">
                  <c:v>40940</c:v>
                </c:pt>
                <c:pt idx="84">
                  <c:v>40969</c:v>
                </c:pt>
                <c:pt idx="85">
                  <c:v>41000</c:v>
                </c:pt>
                <c:pt idx="86">
                  <c:v>41030</c:v>
                </c:pt>
                <c:pt idx="87">
                  <c:v>41061</c:v>
                </c:pt>
                <c:pt idx="88">
                  <c:v>41091</c:v>
                </c:pt>
                <c:pt idx="89">
                  <c:v>41122</c:v>
                </c:pt>
                <c:pt idx="90">
                  <c:v>41153</c:v>
                </c:pt>
                <c:pt idx="91">
                  <c:v>41183</c:v>
                </c:pt>
                <c:pt idx="92">
                  <c:v>41214</c:v>
                </c:pt>
                <c:pt idx="93">
                  <c:v>41244</c:v>
                </c:pt>
                <c:pt idx="94">
                  <c:v>41275</c:v>
                </c:pt>
                <c:pt idx="95">
                  <c:v>41306</c:v>
                </c:pt>
                <c:pt idx="96">
                  <c:v>41334</c:v>
                </c:pt>
                <c:pt idx="97">
                  <c:v>41365</c:v>
                </c:pt>
                <c:pt idx="98">
                  <c:v>41395</c:v>
                </c:pt>
                <c:pt idx="99">
                  <c:v>41426</c:v>
                </c:pt>
                <c:pt idx="100">
                  <c:v>41456</c:v>
                </c:pt>
                <c:pt idx="101">
                  <c:v>41487</c:v>
                </c:pt>
                <c:pt idx="102">
                  <c:v>41518</c:v>
                </c:pt>
                <c:pt idx="103">
                  <c:v>41548</c:v>
                </c:pt>
                <c:pt idx="104">
                  <c:v>41579</c:v>
                </c:pt>
                <c:pt idx="105">
                  <c:v>41609</c:v>
                </c:pt>
                <c:pt idx="106">
                  <c:v>41640</c:v>
                </c:pt>
                <c:pt idx="107">
                  <c:v>41671</c:v>
                </c:pt>
                <c:pt idx="108">
                  <c:v>41699</c:v>
                </c:pt>
                <c:pt idx="109">
                  <c:v>41730</c:v>
                </c:pt>
                <c:pt idx="110">
                  <c:v>41760</c:v>
                </c:pt>
                <c:pt idx="111">
                  <c:v>41791</c:v>
                </c:pt>
                <c:pt idx="112">
                  <c:v>41821</c:v>
                </c:pt>
                <c:pt idx="113">
                  <c:v>41852</c:v>
                </c:pt>
                <c:pt idx="114">
                  <c:v>41883</c:v>
                </c:pt>
                <c:pt idx="115">
                  <c:v>41913</c:v>
                </c:pt>
                <c:pt idx="116">
                  <c:v>41944</c:v>
                </c:pt>
                <c:pt idx="117">
                  <c:v>41974</c:v>
                </c:pt>
                <c:pt idx="118">
                  <c:v>42005</c:v>
                </c:pt>
                <c:pt idx="119">
                  <c:v>42036</c:v>
                </c:pt>
                <c:pt idx="120">
                  <c:v>42064</c:v>
                </c:pt>
                <c:pt idx="121">
                  <c:v>42095</c:v>
                </c:pt>
                <c:pt idx="122">
                  <c:v>42125</c:v>
                </c:pt>
                <c:pt idx="123">
                  <c:v>42156</c:v>
                </c:pt>
                <c:pt idx="124">
                  <c:v>42186</c:v>
                </c:pt>
                <c:pt idx="125">
                  <c:v>42217</c:v>
                </c:pt>
                <c:pt idx="126">
                  <c:v>42248</c:v>
                </c:pt>
                <c:pt idx="127">
                  <c:v>42278</c:v>
                </c:pt>
                <c:pt idx="128">
                  <c:v>42309</c:v>
                </c:pt>
                <c:pt idx="129">
                  <c:v>42339</c:v>
                </c:pt>
                <c:pt idx="130">
                  <c:v>42370</c:v>
                </c:pt>
                <c:pt idx="131">
                  <c:v>42401</c:v>
                </c:pt>
                <c:pt idx="132">
                  <c:v>42430</c:v>
                </c:pt>
                <c:pt idx="133">
                  <c:v>42461</c:v>
                </c:pt>
                <c:pt idx="134">
                  <c:v>42491</c:v>
                </c:pt>
                <c:pt idx="135">
                  <c:v>42522</c:v>
                </c:pt>
                <c:pt idx="136">
                  <c:v>42552</c:v>
                </c:pt>
                <c:pt idx="137">
                  <c:v>42583</c:v>
                </c:pt>
                <c:pt idx="138">
                  <c:v>42614</c:v>
                </c:pt>
                <c:pt idx="139">
                  <c:v>42644</c:v>
                </c:pt>
                <c:pt idx="140">
                  <c:v>42675</c:v>
                </c:pt>
                <c:pt idx="141">
                  <c:v>42705</c:v>
                </c:pt>
                <c:pt idx="142">
                  <c:v>42736</c:v>
                </c:pt>
                <c:pt idx="143">
                  <c:v>42767</c:v>
                </c:pt>
                <c:pt idx="144">
                  <c:v>42795</c:v>
                </c:pt>
                <c:pt idx="145">
                  <c:v>42826</c:v>
                </c:pt>
                <c:pt idx="146">
                  <c:v>42856</c:v>
                </c:pt>
                <c:pt idx="147">
                  <c:v>42887</c:v>
                </c:pt>
                <c:pt idx="148">
                  <c:v>42917</c:v>
                </c:pt>
                <c:pt idx="149">
                  <c:v>42948</c:v>
                </c:pt>
                <c:pt idx="150">
                  <c:v>42979</c:v>
                </c:pt>
                <c:pt idx="151">
                  <c:v>43009</c:v>
                </c:pt>
                <c:pt idx="152">
                  <c:v>43040</c:v>
                </c:pt>
                <c:pt idx="153">
                  <c:v>43070</c:v>
                </c:pt>
                <c:pt idx="154">
                  <c:v>43101</c:v>
                </c:pt>
                <c:pt idx="155">
                  <c:v>43132</c:v>
                </c:pt>
                <c:pt idx="156">
                  <c:v>43160</c:v>
                </c:pt>
                <c:pt idx="157">
                  <c:v>43191</c:v>
                </c:pt>
                <c:pt idx="158">
                  <c:v>43221</c:v>
                </c:pt>
                <c:pt idx="159">
                  <c:v>43252</c:v>
                </c:pt>
                <c:pt idx="160">
                  <c:v>43282</c:v>
                </c:pt>
                <c:pt idx="161">
                  <c:v>43313</c:v>
                </c:pt>
                <c:pt idx="162">
                  <c:v>43344</c:v>
                </c:pt>
                <c:pt idx="163">
                  <c:v>43374</c:v>
                </c:pt>
                <c:pt idx="164">
                  <c:v>43405</c:v>
                </c:pt>
                <c:pt idx="165">
                  <c:v>43435</c:v>
                </c:pt>
                <c:pt idx="166">
                  <c:v>43466</c:v>
                </c:pt>
                <c:pt idx="167">
                  <c:v>43497</c:v>
                </c:pt>
                <c:pt idx="168">
                  <c:v>43525</c:v>
                </c:pt>
                <c:pt idx="169">
                  <c:v>43556</c:v>
                </c:pt>
                <c:pt idx="170">
                  <c:v>43586</c:v>
                </c:pt>
                <c:pt idx="171">
                  <c:v>43617</c:v>
                </c:pt>
                <c:pt idx="172">
                  <c:v>43647</c:v>
                </c:pt>
                <c:pt idx="173">
                  <c:v>43678</c:v>
                </c:pt>
                <c:pt idx="174">
                  <c:v>43709</c:v>
                </c:pt>
                <c:pt idx="175">
                  <c:v>43739</c:v>
                </c:pt>
                <c:pt idx="176">
                  <c:v>43770</c:v>
                </c:pt>
                <c:pt idx="177">
                  <c:v>43800</c:v>
                </c:pt>
                <c:pt idx="178">
                  <c:v>43831</c:v>
                </c:pt>
                <c:pt idx="179">
                  <c:v>43862</c:v>
                </c:pt>
                <c:pt idx="180">
                  <c:v>43891</c:v>
                </c:pt>
                <c:pt idx="181">
                  <c:v>43922</c:v>
                </c:pt>
                <c:pt idx="182">
                  <c:v>43952</c:v>
                </c:pt>
                <c:pt idx="183">
                  <c:v>43983</c:v>
                </c:pt>
                <c:pt idx="184">
                  <c:v>44013</c:v>
                </c:pt>
                <c:pt idx="185">
                  <c:v>44044</c:v>
                </c:pt>
                <c:pt idx="186">
                  <c:v>44075</c:v>
                </c:pt>
                <c:pt idx="187">
                  <c:v>44105</c:v>
                </c:pt>
                <c:pt idx="188">
                  <c:v>44136</c:v>
                </c:pt>
                <c:pt idx="189">
                  <c:v>44166</c:v>
                </c:pt>
                <c:pt idx="190">
                  <c:v>44197</c:v>
                </c:pt>
                <c:pt idx="191">
                  <c:v>44228</c:v>
                </c:pt>
                <c:pt idx="192">
                  <c:v>44256</c:v>
                </c:pt>
                <c:pt idx="193">
                  <c:v>44287</c:v>
                </c:pt>
                <c:pt idx="194">
                  <c:v>44317</c:v>
                </c:pt>
                <c:pt idx="195">
                  <c:v>44348</c:v>
                </c:pt>
                <c:pt idx="196">
                  <c:v>44378</c:v>
                </c:pt>
                <c:pt idx="197">
                  <c:v>44409</c:v>
                </c:pt>
                <c:pt idx="198">
                  <c:v>44440</c:v>
                </c:pt>
                <c:pt idx="199">
                  <c:v>44470</c:v>
                </c:pt>
                <c:pt idx="200">
                  <c:v>44501</c:v>
                </c:pt>
                <c:pt idx="201">
                  <c:v>44531</c:v>
                </c:pt>
                <c:pt idx="202">
                  <c:v>44562</c:v>
                </c:pt>
                <c:pt idx="203">
                  <c:v>44593</c:v>
                </c:pt>
                <c:pt idx="204">
                  <c:v>44621</c:v>
                </c:pt>
                <c:pt idx="205">
                  <c:v>44652</c:v>
                </c:pt>
                <c:pt idx="206">
                  <c:v>44682</c:v>
                </c:pt>
                <c:pt idx="207">
                  <c:v>44713</c:v>
                </c:pt>
                <c:pt idx="208">
                  <c:v>44743</c:v>
                </c:pt>
                <c:pt idx="209">
                  <c:v>44774</c:v>
                </c:pt>
                <c:pt idx="210">
                  <c:v>44805</c:v>
                </c:pt>
                <c:pt idx="211">
                  <c:v>44835</c:v>
                </c:pt>
                <c:pt idx="212">
                  <c:v>44866</c:v>
                </c:pt>
                <c:pt idx="213">
                  <c:v>44896</c:v>
                </c:pt>
                <c:pt idx="214">
                  <c:v>44927</c:v>
                </c:pt>
                <c:pt idx="215">
                  <c:v>44958</c:v>
                </c:pt>
                <c:pt idx="216">
                  <c:v>44986</c:v>
                </c:pt>
                <c:pt idx="217">
                  <c:v>45017</c:v>
                </c:pt>
                <c:pt idx="218">
                  <c:v>45047</c:v>
                </c:pt>
                <c:pt idx="219">
                  <c:v>45078</c:v>
                </c:pt>
                <c:pt idx="220">
                  <c:v>45108</c:v>
                </c:pt>
                <c:pt idx="221">
                  <c:v>45139</c:v>
                </c:pt>
                <c:pt idx="222">
                  <c:v>45170</c:v>
                </c:pt>
                <c:pt idx="223">
                  <c:v>45200</c:v>
                </c:pt>
                <c:pt idx="224">
                  <c:v>45231</c:v>
                </c:pt>
                <c:pt idx="225">
                  <c:v>45261</c:v>
                </c:pt>
                <c:pt idx="226">
                  <c:v>45292</c:v>
                </c:pt>
                <c:pt idx="227">
                  <c:v>45323</c:v>
                </c:pt>
                <c:pt idx="228">
                  <c:v>45352</c:v>
                </c:pt>
                <c:pt idx="229">
                  <c:v>45383</c:v>
                </c:pt>
                <c:pt idx="230">
                  <c:v>45413</c:v>
                </c:pt>
                <c:pt idx="231">
                  <c:v>45444</c:v>
                </c:pt>
                <c:pt idx="232">
                  <c:v>45474</c:v>
                </c:pt>
                <c:pt idx="233">
                  <c:v>45505</c:v>
                </c:pt>
                <c:pt idx="234">
                  <c:v>45536</c:v>
                </c:pt>
                <c:pt idx="235">
                  <c:v>45566</c:v>
                </c:pt>
                <c:pt idx="236">
                  <c:v>45597</c:v>
                </c:pt>
                <c:pt idx="237">
                  <c:v>45627</c:v>
                </c:pt>
                <c:pt idx="238">
                  <c:v>45658</c:v>
                </c:pt>
                <c:pt idx="239">
                  <c:v>45689</c:v>
                </c:pt>
                <c:pt idx="240">
                  <c:v>45717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'O&amp;G prices'!$B$200:$B$447</c15:sqref>
                  </c15:fullRef>
                </c:ext>
              </c:extLst>
              <c:f>'O&amp;G prices'!$B$207:$B$447</c:f>
              <c:numCache>
                <c:formatCode>General</c:formatCode>
                <c:ptCount val="241"/>
                <c:pt idx="0">
                  <c:v>6.85</c:v>
                </c:pt>
                <c:pt idx="1">
                  <c:v>7.71</c:v>
                </c:pt>
                <c:pt idx="2">
                  <c:v>7.06</c:v>
                </c:pt>
                <c:pt idx="3">
                  <c:v>6.85</c:v>
                </c:pt>
                <c:pt idx="4">
                  <c:v>7.42</c:v>
                </c:pt>
                <c:pt idx="5">
                  <c:v>8.76</c:v>
                </c:pt>
                <c:pt idx="6">
                  <c:v>12.31</c:v>
                </c:pt>
                <c:pt idx="7">
                  <c:v>14.62</c:v>
                </c:pt>
                <c:pt idx="8">
                  <c:v>11.72</c:v>
                </c:pt>
                <c:pt idx="9">
                  <c:v>12.26</c:v>
                </c:pt>
                <c:pt idx="10">
                  <c:v>10.48</c:v>
                </c:pt>
                <c:pt idx="11">
                  <c:v>8.41</c:v>
                </c:pt>
                <c:pt idx="12">
                  <c:v>7.32</c:v>
                </c:pt>
                <c:pt idx="13">
                  <c:v>7.5</c:v>
                </c:pt>
                <c:pt idx="14">
                  <c:v>7.13</c:v>
                </c:pt>
                <c:pt idx="15">
                  <c:v>6.36</c:v>
                </c:pt>
                <c:pt idx="16">
                  <c:v>6.52</c:v>
                </c:pt>
                <c:pt idx="17">
                  <c:v>7.6</c:v>
                </c:pt>
                <c:pt idx="18">
                  <c:v>6.2</c:v>
                </c:pt>
                <c:pt idx="19">
                  <c:v>5.14</c:v>
                </c:pt>
                <c:pt idx="20">
                  <c:v>7.66</c:v>
                </c:pt>
                <c:pt idx="21">
                  <c:v>7.88</c:v>
                </c:pt>
                <c:pt idx="22">
                  <c:v>6.42</c:v>
                </c:pt>
                <c:pt idx="23">
                  <c:v>7.87</c:v>
                </c:pt>
                <c:pt idx="24">
                  <c:v>7.69</c:v>
                </c:pt>
                <c:pt idx="25">
                  <c:v>8.02</c:v>
                </c:pt>
                <c:pt idx="26">
                  <c:v>8.07</c:v>
                </c:pt>
                <c:pt idx="27">
                  <c:v>7.72</c:v>
                </c:pt>
                <c:pt idx="28">
                  <c:v>6.88</c:v>
                </c:pt>
                <c:pt idx="29">
                  <c:v>6.63</c:v>
                </c:pt>
                <c:pt idx="30">
                  <c:v>6.18</c:v>
                </c:pt>
                <c:pt idx="31">
                  <c:v>6.73</c:v>
                </c:pt>
                <c:pt idx="32">
                  <c:v>8.0500000000000007</c:v>
                </c:pt>
                <c:pt idx="33">
                  <c:v>8.08</c:v>
                </c:pt>
                <c:pt idx="34">
                  <c:v>8.4</c:v>
                </c:pt>
                <c:pt idx="35">
                  <c:v>8.93</c:v>
                </c:pt>
                <c:pt idx="36">
                  <c:v>9.8800000000000008</c:v>
                </c:pt>
                <c:pt idx="37">
                  <c:v>10.67</c:v>
                </c:pt>
                <c:pt idx="38">
                  <c:v>12.01</c:v>
                </c:pt>
                <c:pt idx="39">
                  <c:v>8.7899999999999991</c:v>
                </c:pt>
                <c:pt idx="40">
                  <c:v>12.76</c:v>
                </c:pt>
                <c:pt idx="41">
                  <c:v>9.2200000000000006</c:v>
                </c:pt>
                <c:pt idx="42">
                  <c:v>8.4600000000000009</c:v>
                </c:pt>
                <c:pt idx="43">
                  <c:v>7.37</c:v>
                </c:pt>
                <c:pt idx="44">
                  <c:v>6.98</c:v>
                </c:pt>
                <c:pt idx="45">
                  <c:v>6.53</c:v>
                </c:pt>
                <c:pt idx="46">
                  <c:v>5.88</c:v>
                </c:pt>
                <c:pt idx="47">
                  <c:v>4.42</c:v>
                </c:pt>
                <c:pt idx="48">
                  <c:v>4.25</c:v>
                </c:pt>
                <c:pt idx="49">
                  <c:v>3.79</c:v>
                </c:pt>
                <c:pt idx="50">
                  <c:v>3.73</c:v>
                </c:pt>
                <c:pt idx="51">
                  <c:v>3.97</c:v>
                </c:pt>
                <c:pt idx="52">
                  <c:v>2.92</c:v>
                </c:pt>
                <c:pt idx="53">
                  <c:v>3.4</c:v>
                </c:pt>
                <c:pt idx="54">
                  <c:v>3.07</c:v>
                </c:pt>
                <c:pt idx="55">
                  <c:v>4.04</c:v>
                </c:pt>
                <c:pt idx="56">
                  <c:v>4.21</c:v>
                </c:pt>
                <c:pt idx="57">
                  <c:v>4.9800000000000004</c:v>
                </c:pt>
                <c:pt idx="58">
                  <c:v>5.86</c:v>
                </c:pt>
                <c:pt idx="59">
                  <c:v>5.48</c:v>
                </c:pt>
                <c:pt idx="60">
                  <c:v>4.8099999999999996</c:v>
                </c:pt>
                <c:pt idx="61">
                  <c:v>4.17</c:v>
                </c:pt>
                <c:pt idx="62">
                  <c:v>4.41</c:v>
                </c:pt>
                <c:pt idx="63">
                  <c:v>4.84</c:v>
                </c:pt>
                <c:pt idx="64">
                  <c:v>4.8600000000000003</c:v>
                </c:pt>
                <c:pt idx="65">
                  <c:v>4.6399999999999997</c:v>
                </c:pt>
                <c:pt idx="66">
                  <c:v>4.05</c:v>
                </c:pt>
                <c:pt idx="67">
                  <c:v>3.78</c:v>
                </c:pt>
                <c:pt idx="68">
                  <c:v>3.16</c:v>
                </c:pt>
                <c:pt idx="69">
                  <c:v>4.47</c:v>
                </c:pt>
                <c:pt idx="70">
                  <c:v>4.6399999999999997</c:v>
                </c:pt>
                <c:pt idx="71">
                  <c:v>4.3600000000000003</c:v>
                </c:pt>
                <c:pt idx="72">
                  <c:v>4.1399999999999997</c:v>
                </c:pt>
                <c:pt idx="73">
                  <c:v>4.4400000000000004</c:v>
                </c:pt>
                <c:pt idx="74">
                  <c:v>4.55</c:v>
                </c:pt>
                <c:pt idx="75">
                  <c:v>4.71</c:v>
                </c:pt>
                <c:pt idx="76">
                  <c:v>4.63</c:v>
                </c:pt>
                <c:pt idx="77">
                  <c:v>4.47</c:v>
                </c:pt>
                <c:pt idx="78">
                  <c:v>4.1500000000000004</c:v>
                </c:pt>
                <c:pt idx="79">
                  <c:v>3.79</c:v>
                </c:pt>
                <c:pt idx="80">
                  <c:v>3.53</c:v>
                </c:pt>
                <c:pt idx="81">
                  <c:v>3.47</c:v>
                </c:pt>
                <c:pt idx="82">
                  <c:v>3.03</c:v>
                </c:pt>
                <c:pt idx="83">
                  <c:v>2.75</c:v>
                </c:pt>
                <c:pt idx="84">
                  <c:v>2.4300000000000002</c:v>
                </c:pt>
                <c:pt idx="85">
                  <c:v>2.17</c:v>
                </c:pt>
                <c:pt idx="86">
                  <c:v>2.42</c:v>
                </c:pt>
                <c:pt idx="87">
                  <c:v>2.52</c:v>
                </c:pt>
                <c:pt idx="88">
                  <c:v>2.98</c:v>
                </c:pt>
                <c:pt idx="89">
                  <c:v>3.04</c:v>
                </c:pt>
                <c:pt idx="90">
                  <c:v>2.84</c:v>
                </c:pt>
                <c:pt idx="91">
                  <c:v>3.32</c:v>
                </c:pt>
                <c:pt idx="92">
                  <c:v>3.52</c:v>
                </c:pt>
                <c:pt idx="93">
                  <c:v>3.53</c:v>
                </c:pt>
                <c:pt idx="94">
                  <c:v>3.26</c:v>
                </c:pt>
                <c:pt idx="95">
                  <c:v>3.33</c:v>
                </c:pt>
                <c:pt idx="96">
                  <c:v>3.7</c:v>
                </c:pt>
                <c:pt idx="97">
                  <c:v>4.1399999999999997</c:v>
                </c:pt>
                <c:pt idx="98">
                  <c:v>4.12</c:v>
                </c:pt>
                <c:pt idx="99">
                  <c:v>3.98</c:v>
                </c:pt>
                <c:pt idx="100">
                  <c:v>3.66</c:v>
                </c:pt>
                <c:pt idx="101">
                  <c:v>3.46</c:v>
                </c:pt>
                <c:pt idx="102">
                  <c:v>3.61</c:v>
                </c:pt>
                <c:pt idx="103">
                  <c:v>3.64</c:v>
                </c:pt>
                <c:pt idx="104">
                  <c:v>3.56</c:v>
                </c:pt>
                <c:pt idx="105">
                  <c:v>4.0599999999999996</c:v>
                </c:pt>
                <c:pt idx="106">
                  <c:v>4.5199999999999996</c:v>
                </c:pt>
                <c:pt idx="107">
                  <c:v>5.7</c:v>
                </c:pt>
                <c:pt idx="108">
                  <c:v>4.8</c:v>
                </c:pt>
                <c:pt idx="109">
                  <c:v>4.6100000000000003</c:v>
                </c:pt>
                <c:pt idx="110">
                  <c:v>4.59</c:v>
                </c:pt>
                <c:pt idx="111">
                  <c:v>4.5999999999999996</c:v>
                </c:pt>
                <c:pt idx="112">
                  <c:v>4.18</c:v>
                </c:pt>
                <c:pt idx="113">
                  <c:v>3.83</c:v>
                </c:pt>
                <c:pt idx="114">
                  <c:v>3.92</c:v>
                </c:pt>
                <c:pt idx="115">
                  <c:v>3.84</c:v>
                </c:pt>
                <c:pt idx="116">
                  <c:v>3.94</c:v>
                </c:pt>
                <c:pt idx="117">
                  <c:v>3.68</c:v>
                </c:pt>
                <c:pt idx="118">
                  <c:v>3.03</c:v>
                </c:pt>
                <c:pt idx="119">
                  <c:v>2.82</c:v>
                </c:pt>
                <c:pt idx="120">
                  <c:v>2.73</c:v>
                </c:pt>
                <c:pt idx="121">
                  <c:v>2.52</c:v>
                </c:pt>
                <c:pt idx="122">
                  <c:v>2.7</c:v>
                </c:pt>
                <c:pt idx="123">
                  <c:v>2.7</c:v>
                </c:pt>
                <c:pt idx="124">
                  <c:v>2.74</c:v>
                </c:pt>
                <c:pt idx="125">
                  <c:v>2.73</c:v>
                </c:pt>
                <c:pt idx="126">
                  <c:v>2.5499999999999998</c:v>
                </c:pt>
                <c:pt idx="127">
                  <c:v>2.31</c:v>
                </c:pt>
                <c:pt idx="128">
                  <c:v>1.95</c:v>
                </c:pt>
                <c:pt idx="129">
                  <c:v>1.85</c:v>
                </c:pt>
                <c:pt idx="130">
                  <c:v>2.2000000000000002</c:v>
                </c:pt>
                <c:pt idx="131">
                  <c:v>1.9</c:v>
                </c:pt>
                <c:pt idx="132">
                  <c:v>1.59</c:v>
                </c:pt>
                <c:pt idx="133">
                  <c:v>1.83</c:v>
                </c:pt>
                <c:pt idx="134">
                  <c:v>1.78</c:v>
                </c:pt>
                <c:pt idx="135">
                  <c:v>2.2799999999999998</c:v>
                </c:pt>
                <c:pt idx="136">
                  <c:v>2.72</c:v>
                </c:pt>
                <c:pt idx="137">
                  <c:v>2.63</c:v>
                </c:pt>
                <c:pt idx="138">
                  <c:v>2.84</c:v>
                </c:pt>
                <c:pt idx="139">
                  <c:v>2.87</c:v>
                </c:pt>
                <c:pt idx="140">
                  <c:v>2.46</c:v>
                </c:pt>
                <c:pt idx="141">
                  <c:v>3.39</c:v>
                </c:pt>
                <c:pt idx="142">
                  <c:v>3.49</c:v>
                </c:pt>
                <c:pt idx="143">
                  <c:v>2.89</c:v>
                </c:pt>
                <c:pt idx="144">
                  <c:v>2.78</c:v>
                </c:pt>
                <c:pt idx="145">
                  <c:v>3.19</c:v>
                </c:pt>
                <c:pt idx="146">
                  <c:v>3.09</c:v>
                </c:pt>
                <c:pt idx="147">
                  <c:v>2.96</c:v>
                </c:pt>
                <c:pt idx="148">
                  <c:v>2.92</c:v>
                </c:pt>
                <c:pt idx="149">
                  <c:v>2.88</c:v>
                </c:pt>
                <c:pt idx="150">
                  <c:v>2.88</c:v>
                </c:pt>
                <c:pt idx="151">
                  <c:v>2.34</c:v>
                </c:pt>
                <c:pt idx="152">
                  <c:v>2.68</c:v>
                </c:pt>
                <c:pt idx="153">
                  <c:v>2.84</c:v>
                </c:pt>
                <c:pt idx="154">
                  <c:v>3.38</c:v>
                </c:pt>
                <c:pt idx="155">
                  <c:v>2.95</c:v>
                </c:pt>
                <c:pt idx="156">
                  <c:v>2.59</c:v>
                </c:pt>
                <c:pt idx="157">
                  <c:v>2.67</c:v>
                </c:pt>
                <c:pt idx="158">
                  <c:v>2.76</c:v>
                </c:pt>
                <c:pt idx="159">
                  <c:v>2.92</c:v>
                </c:pt>
                <c:pt idx="160">
                  <c:v>2.88</c:v>
                </c:pt>
                <c:pt idx="161">
                  <c:v>2.93</c:v>
                </c:pt>
                <c:pt idx="162">
                  <c:v>2.95</c:v>
                </c:pt>
                <c:pt idx="163">
                  <c:v>3.06</c:v>
                </c:pt>
                <c:pt idx="164">
                  <c:v>3.59</c:v>
                </c:pt>
                <c:pt idx="165">
                  <c:v>4.0599999999999996</c:v>
                </c:pt>
                <c:pt idx="166">
                  <c:v>3.2</c:v>
                </c:pt>
                <c:pt idx="167">
                  <c:v>2.71</c:v>
                </c:pt>
                <c:pt idx="168">
                  <c:v>2.75</c:v>
                </c:pt>
                <c:pt idx="169">
                  <c:v>2.54</c:v>
                </c:pt>
                <c:pt idx="170">
                  <c:v>2.44</c:v>
                </c:pt>
                <c:pt idx="171">
                  <c:v>2.2599999999999998</c:v>
                </c:pt>
                <c:pt idx="172">
                  <c:v>2.11</c:v>
                </c:pt>
                <c:pt idx="173">
                  <c:v>2.1800000000000002</c:v>
                </c:pt>
                <c:pt idx="174">
                  <c:v>2.54</c:v>
                </c:pt>
                <c:pt idx="175">
                  <c:v>2.2799999999999998</c:v>
                </c:pt>
                <c:pt idx="176">
                  <c:v>2.61</c:v>
                </c:pt>
                <c:pt idx="177">
                  <c:v>2.2000000000000002</c:v>
                </c:pt>
                <c:pt idx="178">
                  <c:v>2</c:v>
                </c:pt>
                <c:pt idx="179">
                  <c:v>1.88</c:v>
                </c:pt>
                <c:pt idx="180">
                  <c:v>1.75</c:v>
                </c:pt>
                <c:pt idx="181">
                  <c:v>1.7</c:v>
                </c:pt>
                <c:pt idx="182">
                  <c:v>1.72</c:v>
                </c:pt>
                <c:pt idx="183">
                  <c:v>1.58</c:v>
                </c:pt>
                <c:pt idx="184">
                  <c:v>1.71</c:v>
                </c:pt>
                <c:pt idx="185">
                  <c:v>2.27</c:v>
                </c:pt>
                <c:pt idx="186">
                  <c:v>1.93</c:v>
                </c:pt>
                <c:pt idx="187">
                  <c:v>2.37</c:v>
                </c:pt>
                <c:pt idx="188">
                  <c:v>2.59</c:v>
                </c:pt>
                <c:pt idx="189">
                  <c:v>2.5499999999999998</c:v>
                </c:pt>
                <c:pt idx="190">
                  <c:v>2.42</c:v>
                </c:pt>
                <c:pt idx="191">
                  <c:v>3.93</c:v>
                </c:pt>
                <c:pt idx="192">
                  <c:v>2.76</c:v>
                </c:pt>
                <c:pt idx="193">
                  <c:v>2.42</c:v>
                </c:pt>
                <c:pt idx="194">
                  <c:v>2.77</c:v>
                </c:pt>
                <c:pt idx="195">
                  <c:v>3.01</c:v>
                </c:pt>
                <c:pt idx="196">
                  <c:v>3.66</c:v>
                </c:pt>
                <c:pt idx="197">
                  <c:v>3.8</c:v>
                </c:pt>
                <c:pt idx="198">
                  <c:v>4.57</c:v>
                </c:pt>
                <c:pt idx="199">
                  <c:v>5.41</c:v>
                </c:pt>
                <c:pt idx="200">
                  <c:v>5.35</c:v>
                </c:pt>
                <c:pt idx="201">
                  <c:v>3.72</c:v>
                </c:pt>
                <c:pt idx="202">
                  <c:v>4.34</c:v>
                </c:pt>
                <c:pt idx="203">
                  <c:v>4.6399999999999997</c:v>
                </c:pt>
                <c:pt idx="204">
                  <c:v>4.88</c:v>
                </c:pt>
                <c:pt idx="205">
                  <c:v>6.22</c:v>
                </c:pt>
                <c:pt idx="206">
                  <c:v>8.09</c:v>
                </c:pt>
                <c:pt idx="207">
                  <c:v>7.67</c:v>
                </c:pt>
                <c:pt idx="208">
                  <c:v>7.26</c:v>
                </c:pt>
                <c:pt idx="209">
                  <c:v>8.7899999999999991</c:v>
                </c:pt>
                <c:pt idx="210">
                  <c:v>7.82</c:v>
                </c:pt>
                <c:pt idx="211">
                  <c:v>5.68</c:v>
                </c:pt>
                <c:pt idx="212">
                  <c:v>5.37</c:v>
                </c:pt>
                <c:pt idx="213">
                  <c:v>5.52</c:v>
                </c:pt>
                <c:pt idx="214">
                  <c:v>3.27</c:v>
                </c:pt>
                <c:pt idx="215">
                  <c:v>2.2799999999999998</c:v>
                </c:pt>
                <c:pt idx="216">
                  <c:v>2.31</c:v>
                </c:pt>
                <c:pt idx="217">
                  <c:v>2.16</c:v>
                </c:pt>
                <c:pt idx="218">
                  <c:v>2.15</c:v>
                </c:pt>
                <c:pt idx="219">
                  <c:v>2.19</c:v>
                </c:pt>
                <c:pt idx="220">
                  <c:v>2.5499999999999998</c:v>
                </c:pt>
                <c:pt idx="221">
                  <c:v>2.59</c:v>
                </c:pt>
                <c:pt idx="222">
                  <c:v>2.65</c:v>
                </c:pt>
                <c:pt idx="223">
                  <c:v>2.99</c:v>
                </c:pt>
                <c:pt idx="224">
                  <c:v>2.71</c:v>
                </c:pt>
                <c:pt idx="225">
                  <c:v>2.52</c:v>
                </c:pt>
                <c:pt idx="226">
                  <c:v>3.22</c:v>
                </c:pt>
                <c:pt idx="227">
                  <c:v>1.73</c:v>
                </c:pt>
                <c:pt idx="228">
                  <c:v>1.49</c:v>
                </c:pt>
                <c:pt idx="229">
                  <c:v>1.59</c:v>
                </c:pt>
                <c:pt idx="230">
                  <c:v>2.13</c:v>
                </c:pt>
                <c:pt idx="231">
                  <c:v>2.5299999999999998</c:v>
                </c:pt>
                <c:pt idx="232">
                  <c:v>2.0699999999999998</c:v>
                </c:pt>
                <c:pt idx="233">
                  <c:v>1.98</c:v>
                </c:pt>
                <c:pt idx="234">
                  <c:v>2.2799999999999998</c:v>
                </c:pt>
                <c:pt idx="235">
                  <c:v>2.2000000000000002</c:v>
                </c:pt>
                <c:pt idx="236">
                  <c:v>2.11</c:v>
                </c:pt>
                <c:pt idx="237">
                  <c:v>3.02</c:v>
                </c:pt>
                <c:pt idx="238">
                  <c:v>4.1500000000000004</c:v>
                </c:pt>
                <c:pt idx="239">
                  <c:v>4.2300000000000004</c:v>
                </c:pt>
                <c:pt idx="240">
                  <c:v>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E-43A5-B95F-B56C6656A8C7}"/>
            </c:ext>
          </c:extLst>
        </c:ser>
        <c:ser>
          <c:idx val="0"/>
          <c:order val="1"/>
          <c:tx>
            <c:v>Oil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'O&amp;G prices'!$A$200:$A$447</c15:sqref>
                  </c15:fullRef>
                </c:ext>
              </c:extLst>
              <c:f>'O&amp;G prices'!$A$207:$A$447</c:f>
              <c:numCache>
                <c:formatCode>[$-409]mmm\-yy;@</c:formatCode>
                <c:ptCount val="241"/>
                <c:pt idx="0">
                  <c:v>38412</c:v>
                </c:pt>
                <c:pt idx="1">
                  <c:v>38443</c:v>
                </c:pt>
                <c:pt idx="2">
                  <c:v>38473</c:v>
                </c:pt>
                <c:pt idx="3">
                  <c:v>38504</c:v>
                </c:pt>
                <c:pt idx="4">
                  <c:v>38534</c:v>
                </c:pt>
                <c:pt idx="5">
                  <c:v>38565</c:v>
                </c:pt>
                <c:pt idx="6">
                  <c:v>38596</c:v>
                </c:pt>
                <c:pt idx="7">
                  <c:v>38626</c:v>
                </c:pt>
                <c:pt idx="8">
                  <c:v>38657</c:v>
                </c:pt>
                <c:pt idx="9">
                  <c:v>38687</c:v>
                </c:pt>
                <c:pt idx="10">
                  <c:v>38718</c:v>
                </c:pt>
                <c:pt idx="11">
                  <c:v>38749</c:v>
                </c:pt>
                <c:pt idx="12">
                  <c:v>38777</c:v>
                </c:pt>
                <c:pt idx="13">
                  <c:v>38808</c:v>
                </c:pt>
                <c:pt idx="14">
                  <c:v>38838</c:v>
                </c:pt>
                <c:pt idx="15">
                  <c:v>38869</c:v>
                </c:pt>
                <c:pt idx="16">
                  <c:v>38899</c:v>
                </c:pt>
                <c:pt idx="17">
                  <c:v>38930</c:v>
                </c:pt>
                <c:pt idx="18">
                  <c:v>38961</c:v>
                </c:pt>
                <c:pt idx="19">
                  <c:v>38991</c:v>
                </c:pt>
                <c:pt idx="20">
                  <c:v>39022</c:v>
                </c:pt>
                <c:pt idx="21">
                  <c:v>39052</c:v>
                </c:pt>
                <c:pt idx="22">
                  <c:v>39083</c:v>
                </c:pt>
                <c:pt idx="23">
                  <c:v>39114</c:v>
                </c:pt>
                <c:pt idx="24">
                  <c:v>39142</c:v>
                </c:pt>
                <c:pt idx="25">
                  <c:v>39173</c:v>
                </c:pt>
                <c:pt idx="26">
                  <c:v>39203</c:v>
                </c:pt>
                <c:pt idx="27">
                  <c:v>39234</c:v>
                </c:pt>
                <c:pt idx="28">
                  <c:v>39264</c:v>
                </c:pt>
                <c:pt idx="29">
                  <c:v>39295</c:v>
                </c:pt>
                <c:pt idx="30">
                  <c:v>39326</c:v>
                </c:pt>
                <c:pt idx="31">
                  <c:v>39356</c:v>
                </c:pt>
                <c:pt idx="32">
                  <c:v>39387</c:v>
                </c:pt>
                <c:pt idx="33">
                  <c:v>39417</c:v>
                </c:pt>
                <c:pt idx="34">
                  <c:v>39448</c:v>
                </c:pt>
                <c:pt idx="35">
                  <c:v>39479</c:v>
                </c:pt>
                <c:pt idx="36">
                  <c:v>39508</c:v>
                </c:pt>
                <c:pt idx="37">
                  <c:v>39539</c:v>
                </c:pt>
                <c:pt idx="38">
                  <c:v>39569</c:v>
                </c:pt>
                <c:pt idx="39">
                  <c:v>39600</c:v>
                </c:pt>
                <c:pt idx="40">
                  <c:v>39630</c:v>
                </c:pt>
                <c:pt idx="41">
                  <c:v>39661</c:v>
                </c:pt>
                <c:pt idx="42">
                  <c:v>39692</c:v>
                </c:pt>
                <c:pt idx="43">
                  <c:v>39722</c:v>
                </c:pt>
                <c:pt idx="44">
                  <c:v>39753</c:v>
                </c:pt>
                <c:pt idx="45">
                  <c:v>39783</c:v>
                </c:pt>
                <c:pt idx="46">
                  <c:v>39814</c:v>
                </c:pt>
                <c:pt idx="47">
                  <c:v>39845</c:v>
                </c:pt>
                <c:pt idx="48">
                  <c:v>39873</c:v>
                </c:pt>
                <c:pt idx="49">
                  <c:v>39904</c:v>
                </c:pt>
                <c:pt idx="50">
                  <c:v>39934</c:v>
                </c:pt>
                <c:pt idx="51">
                  <c:v>39965</c:v>
                </c:pt>
                <c:pt idx="52">
                  <c:v>39995</c:v>
                </c:pt>
                <c:pt idx="53">
                  <c:v>40026</c:v>
                </c:pt>
                <c:pt idx="54">
                  <c:v>40057</c:v>
                </c:pt>
                <c:pt idx="55">
                  <c:v>40087</c:v>
                </c:pt>
                <c:pt idx="56">
                  <c:v>40118</c:v>
                </c:pt>
                <c:pt idx="57">
                  <c:v>40148</c:v>
                </c:pt>
                <c:pt idx="58">
                  <c:v>40179</c:v>
                </c:pt>
                <c:pt idx="59">
                  <c:v>40210</c:v>
                </c:pt>
                <c:pt idx="60">
                  <c:v>40238</c:v>
                </c:pt>
                <c:pt idx="61">
                  <c:v>40269</c:v>
                </c:pt>
                <c:pt idx="62">
                  <c:v>40299</c:v>
                </c:pt>
                <c:pt idx="63">
                  <c:v>40330</c:v>
                </c:pt>
                <c:pt idx="64">
                  <c:v>40360</c:v>
                </c:pt>
                <c:pt idx="65">
                  <c:v>40391</c:v>
                </c:pt>
                <c:pt idx="66">
                  <c:v>40422</c:v>
                </c:pt>
                <c:pt idx="67">
                  <c:v>40452</c:v>
                </c:pt>
                <c:pt idx="68">
                  <c:v>40483</c:v>
                </c:pt>
                <c:pt idx="69">
                  <c:v>40513</c:v>
                </c:pt>
                <c:pt idx="70">
                  <c:v>40544</c:v>
                </c:pt>
                <c:pt idx="71">
                  <c:v>40575</c:v>
                </c:pt>
                <c:pt idx="72">
                  <c:v>40603</c:v>
                </c:pt>
                <c:pt idx="73">
                  <c:v>40634</c:v>
                </c:pt>
                <c:pt idx="74">
                  <c:v>40664</c:v>
                </c:pt>
                <c:pt idx="75">
                  <c:v>40695</c:v>
                </c:pt>
                <c:pt idx="76">
                  <c:v>40725</c:v>
                </c:pt>
                <c:pt idx="77">
                  <c:v>40756</c:v>
                </c:pt>
                <c:pt idx="78">
                  <c:v>40787</c:v>
                </c:pt>
                <c:pt idx="79">
                  <c:v>40817</c:v>
                </c:pt>
                <c:pt idx="80">
                  <c:v>40848</c:v>
                </c:pt>
                <c:pt idx="81">
                  <c:v>40878</c:v>
                </c:pt>
                <c:pt idx="82">
                  <c:v>40909</c:v>
                </c:pt>
                <c:pt idx="83">
                  <c:v>40940</c:v>
                </c:pt>
                <c:pt idx="84">
                  <c:v>40969</c:v>
                </c:pt>
                <c:pt idx="85">
                  <c:v>41000</c:v>
                </c:pt>
                <c:pt idx="86">
                  <c:v>41030</c:v>
                </c:pt>
                <c:pt idx="87">
                  <c:v>41061</c:v>
                </c:pt>
                <c:pt idx="88">
                  <c:v>41091</c:v>
                </c:pt>
                <c:pt idx="89">
                  <c:v>41122</c:v>
                </c:pt>
                <c:pt idx="90">
                  <c:v>41153</c:v>
                </c:pt>
                <c:pt idx="91">
                  <c:v>41183</c:v>
                </c:pt>
                <c:pt idx="92">
                  <c:v>41214</c:v>
                </c:pt>
                <c:pt idx="93">
                  <c:v>41244</c:v>
                </c:pt>
                <c:pt idx="94">
                  <c:v>41275</c:v>
                </c:pt>
                <c:pt idx="95">
                  <c:v>41306</c:v>
                </c:pt>
                <c:pt idx="96">
                  <c:v>41334</c:v>
                </c:pt>
                <c:pt idx="97">
                  <c:v>41365</c:v>
                </c:pt>
                <c:pt idx="98">
                  <c:v>41395</c:v>
                </c:pt>
                <c:pt idx="99">
                  <c:v>41426</c:v>
                </c:pt>
                <c:pt idx="100">
                  <c:v>41456</c:v>
                </c:pt>
                <c:pt idx="101">
                  <c:v>41487</c:v>
                </c:pt>
                <c:pt idx="102">
                  <c:v>41518</c:v>
                </c:pt>
                <c:pt idx="103">
                  <c:v>41548</c:v>
                </c:pt>
                <c:pt idx="104">
                  <c:v>41579</c:v>
                </c:pt>
                <c:pt idx="105">
                  <c:v>41609</c:v>
                </c:pt>
                <c:pt idx="106">
                  <c:v>41640</c:v>
                </c:pt>
                <c:pt idx="107">
                  <c:v>41671</c:v>
                </c:pt>
                <c:pt idx="108">
                  <c:v>41699</c:v>
                </c:pt>
                <c:pt idx="109">
                  <c:v>41730</c:v>
                </c:pt>
                <c:pt idx="110">
                  <c:v>41760</c:v>
                </c:pt>
                <c:pt idx="111">
                  <c:v>41791</c:v>
                </c:pt>
                <c:pt idx="112">
                  <c:v>41821</c:v>
                </c:pt>
                <c:pt idx="113">
                  <c:v>41852</c:v>
                </c:pt>
                <c:pt idx="114">
                  <c:v>41883</c:v>
                </c:pt>
                <c:pt idx="115">
                  <c:v>41913</c:v>
                </c:pt>
                <c:pt idx="116">
                  <c:v>41944</c:v>
                </c:pt>
                <c:pt idx="117">
                  <c:v>41974</c:v>
                </c:pt>
                <c:pt idx="118">
                  <c:v>42005</c:v>
                </c:pt>
                <c:pt idx="119">
                  <c:v>42036</c:v>
                </c:pt>
                <c:pt idx="120">
                  <c:v>42064</c:v>
                </c:pt>
                <c:pt idx="121">
                  <c:v>42095</c:v>
                </c:pt>
                <c:pt idx="122">
                  <c:v>42125</c:v>
                </c:pt>
                <c:pt idx="123">
                  <c:v>42156</c:v>
                </c:pt>
                <c:pt idx="124">
                  <c:v>42186</c:v>
                </c:pt>
                <c:pt idx="125">
                  <c:v>42217</c:v>
                </c:pt>
                <c:pt idx="126">
                  <c:v>42248</c:v>
                </c:pt>
                <c:pt idx="127">
                  <c:v>42278</c:v>
                </c:pt>
                <c:pt idx="128">
                  <c:v>42309</c:v>
                </c:pt>
                <c:pt idx="129">
                  <c:v>42339</c:v>
                </c:pt>
                <c:pt idx="130">
                  <c:v>42370</c:v>
                </c:pt>
                <c:pt idx="131">
                  <c:v>42401</c:v>
                </c:pt>
                <c:pt idx="132">
                  <c:v>42430</c:v>
                </c:pt>
                <c:pt idx="133">
                  <c:v>42461</c:v>
                </c:pt>
                <c:pt idx="134">
                  <c:v>42491</c:v>
                </c:pt>
                <c:pt idx="135">
                  <c:v>42522</c:v>
                </c:pt>
                <c:pt idx="136">
                  <c:v>42552</c:v>
                </c:pt>
                <c:pt idx="137">
                  <c:v>42583</c:v>
                </c:pt>
                <c:pt idx="138">
                  <c:v>42614</c:v>
                </c:pt>
                <c:pt idx="139">
                  <c:v>42644</c:v>
                </c:pt>
                <c:pt idx="140">
                  <c:v>42675</c:v>
                </c:pt>
                <c:pt idx="141">
                  <c:v>42705</c:v>
                </c:pt>
                <c:pt idx="142">
                  <c:v>42736</c:v>
                </c:pt>
                <c:pt idx="143">
                  <c:v>42767</c:v>
                </c:pt>
                <c:pt idx="144">
                  <c:v>42795</c:v>
                </c:pt>
                <c:pt idx="145">
                  <c:v>42826</c:v>
                </c:pt>
                <c:pt idx="146">
                  <c:v>42856</c:v>
                </c:pt>
                <c:pt idx="147">
                  <c:v>42887</c:v>
                </c:pt>
                <c:pt idx="148">
                  <c:v>42917</c:v>
                </c:pt>
                <c:pt idx="149">
                  <c:v>42948</c:v>
                </c:pt>
                <c:pt idx="150">
                  <c:v>42979</c:v>
                </c:pt>
                <c:pt idx="151">
                  <c:v>43009</c:v>
                </c:pt>
                <c:pt idx="152">
                  <c:v>43040</c:v>
                </c:pt>
                <c:pt idx="153">
                  <c:v>43070</c:v>
                </c:pt>
                <c:pt idx="154">
                  <c:v>43101</c:v>
                </c:pt>
                <c:pt idx="155">
                  <c:v>43132</c:v>
                </c:pt>
                <c:pt idx="156">
                  <c:v>43160</c:v>
                </c:pt>
                <c:pt idx="157">
                  <c:v>43191</c:v>
                </c:pt>
                <c:pt idx="158">
                  <c:v>43221</c:v>
                </c:pt>
                <c:pt idx="159">
                  <c:v>43252</c:v>
                </c:pt>
                <c:pt idx="160">
                  <c:v>43282</c:v>
                </c:pt>
                <c:pt idx="161">
                  <c:v>43313</c:v>
                </c:pt>
                <c:pt idx="162">
                  <c:v>43344</c:v>
                </c:pt>
                <c:pt idx="163">
                  <c:v>43374</c:v>
                </c:pt>
                <c:pt idx="164">
                  <c:v>43405</c:v>
                </c:pt>
                <c:pt idx="165">
                  <c:v>43435</c:v>
                </c:pt>
                <c:pt idx="166">
                  <c:v>43466</c:v>
                </c:pt>
                <c:pt idx="167">
                  <c:v>43497</c:v>
                </c:pt>
                <c:pt idx="168">
                  <c:v>43525</c:v>
                </c:pt>
                <c:pt idx="169">
                  <c:v>43556</c:v>
                </c:pt>
                <c:pt idx="170">
                  <c:v>43586</c:v>
                </c:pt>
                <c:pt idx="171">
                  <c:v>43617</c:v>
                </c:pt>
                <c:pt idx="172">
                  <c:v>43647</c:v>
                </c:pt>
                <c:pt idx="173">
                  <c:v>43678</c:v>
                </c:pt>
                <c:pt idx="174">
                  <c:v>43709</c:v>
                </c:pt>
                <c:pt idx="175">
                  <c:v>43739</c:v>
                </c:pt>
                <c:pt idx="176">
                  <c:v>43770</c:v>
                </c:pt>
                <c:pt idx="177">
                  <c:v>43800</c:v>
                </c:pt>
                <c:pt idx="178">
                  <c:v>43831</c:v>
                </c:pt>
                <c:pt idx="179">
                  <c:v>43862</c:v>
                </c:pt>
                <c:pt idx="180">
                  <c:v>43891</c:v>
                </c:pt>
                <c:pt idx="181">
                  <c:v>43922</c:v>
                </c:pt>
                <c:pt idx="182">
                  <c:v>43952</c:v>
                </c:pt>
                <c:pt idx="183">
                  <c:v>43983</c:v>
                </c:pt>
                <c:pt idx="184">
                  <c:v>44013</c:v>
                </c:pt>
                <c:pt idx="185">
                  <c:v>44044</c:v>
                </c:pt>
                <c:pt idx="186">
                  <c:v>44075</c:v>
                </c:pt>
                <c:pt idx="187">
                  <c:v>44105</c:v>
                </c:pt>
                <c:pt idx="188">
                  <c:v>44136</c:v>
                </c:pt>
                <c:pt idx="189">
                  <c:v>44166</c:v>
                </c:pt>
                <c:pt idx="190">
                  <c:v>44197</c:v>
                </c:pt>
                <c:pt idx="191">
                  <c:v>44228</c:v>
                </c:pt>
                <c:pt idx="192">
                  <c:v>44256</c:v>
                </c:pt>
                <c:pt idx="193">
                  <c:v>44287</c:v>
                </c:pt>
                <c:pt idx="194">
                  <c:v>44317</c:v>
                </c:pt>
                <c:pt idx="195">
                  <c:v>44348</c:v>
                </c:pt>
                <c:pt idx="196">
                  <c:v>44378</c:v>
                </c:pt>
                <c:pt idx="197">
                  <c:v>44409</c:v>
                </c:pt>
                <c:pt idx="198">
                  <c:v>44440</c:v>
                </c:pt>
                <c:pt idx="199">
                  <c:v>44470</c:v>
                </c:pt>
                <c:pt idx="200">
                  <c:v>44501</c:v>
                </c:pt>
                <c:pt idx="201">
                  <c:v>44531</c:v>
                </c:pt>
                <c:pt idx="202">
                  <c:v>44562</c:v>
                </c:pt>
                <c:pt idx="203">
                  <c:v>44593</c:v>
                </c:pt>
                <c:pt idx="204">
                  <c:v>44621</c:v>
                </c:pt>
                <c:pt idx="205">
                  <c:v>44652</c:v>
                </c:pt>
                <c:pt idx="206">
                  <c:v>44682</c:v>
                </c:pt>
                <c:pt idx="207">
                  <c:v>44713</c:v>
                </c:pt>
                <c:pt idx="208">
                  <c:v>44743</c:v>
                </c:pt>
                <c:pt idx="209">
                  <c:v>44774</c:v>
                </c:pt>
                <c:pt idx="210">
                  <c:v>44805</c:v>
                </c:pt>
                <c:pt idx="211">
                  <c:v>44835</c:v>
                </c:pt>
                <c:pt idx="212">
                  <c:v>44866</c:v>
                </c:pt>
                <c:pt idx="213">
                  <c:v>44896</c:v>
                </c:pt>
                <c:pt idx="214">
                  <c:v>44927</c:v>
                </c:pt>
                <c:pt idx="215">
                  <c:v>44958</c:v>
                </c:pt>
                <c:pt idx="216">
                  <c:v>44986</c:v>
                </c:pt>
                <c:pt idx="217">
                  <c:v>45017</c:v>
                </c:pt>
                <c:pt idx="218">
                  <c:v>45047</c:v>
                </c:pt>
                <c:pt idx="219">
                  <c:v>45078</c:v>
                </c:pt>
                <c:pt idx="220">
                  <c:v>45108</c:v>
                </c:pt>
                <c:pt idx="221">
                  <c:v>45139</c:v>
                </c:pt>
                <c:pt idx="222">
                  <c:v>45170</c:v>
                </c:pt>
                <c:pt idx="223">
                  <c:v>45200</c:v>
                </c:pt>
                <c:pt idx="224">
                  <c:v>45231</c:v>
                </c:pt>
                <c:pt idx="225">
                  <c:v>45261</c:v>
                </c:pt>
                <c:pt idx="226">
                  <c:v>45292</c:v>
                </c:pt>
                <c:pt idx="227">
                  <c:v>45323</c:v>
                </c:pt>
                <c:pt idx="228">
                  <c:v>45352</c:v>
                </c:pt>
                <c:pt idx="229">
                  <c:v>45383</c:v>
                </c:pt>
                <c:pt idx="230">
                  <c:v>45413</c:v>
                </c:pt>
                <c:pt idx="231">
                  <c:v>45444</c:v>
                </c:pt>
                <c:pt idx="232">
                  <c:v>45474</c:v>
                </c:pt>
                <c:pt idx="233">
                  <c:v>45505</c:v>
                </c:pt>
                <c:pt idx="234">
                  <c:v>45536</c:v>
                </c:pt>
                <c:pt idx="235">
                  <c:v>45566</c:v>
                </c:pt>
                <c:pt idx="236">
                  <c:v>45597</c:v>
                </c:pt>
                <c:pt idx="237">
                  <c:v>45627</c:v>
                </c:pt>
                <c:pt idx="238">
                  <c:v>45658</c:v>
                </c:pt>
                <c:pt idx="239">
                  <c:v>45689</c:v>
                </c:pt>
                <c:pt idx="240">
                  <c:v>45717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'O&amp;G prices'!$C$200:$C$447</c15:sqref>
                  </c15:fullRef>
                </c:ext>
              </c:extLst>
              <c:f>'O&amp;G prices'!$C$207:$C$447</c:f>
              <c:numCache>
                <c:formatCode>General</c:formatCode>
                <c:ptCount val="241"/>
                <c:pt idx="0">
                  <c:v>55.75</c:v>
                </c:pt>
                <c:pt idx="1">
                  <c:v>43.67</c:v>
                </c:pt>
                <c:pt idx="2">
                  <c:v>44.89</c:v>
                </c:pt>
                <c:pt idx="3">
                  <c:v>50</c:v>
                </c:pt>
                <c:pt idx="4">
                  <c:v>55.68</c:v>
                </c:pt>
                <c:pt idx="5">
                  <c:v>59.98</c:v>
                </c:pt>
                <c:pt idx="6">
                  <c:v>62.89</c:v>
                </c:pt>
                <c:pt idx="7">
                  <c:v>56.97</c:v>
                </c:pt>
                <c:pt idx="8">
                  <c:v>51.99</c:v>
                </c:pt>
                <c:pt idx="9">
                  <c:v>56.74</c:v>
                </c:pt>
                <c:pt idx="10">
                  <c:v>61.66</c:v>
                </c:pt>
                <c:pt idx="11">
                  <c:v>59.21</c:v>
                </c:pt>
                <c:pt idx="12">
                  <c:v>60.87</c:v>
                </c:pt>
                <c:pt idx="13">
                  <c:v>60.85</c:v>
                </c:pt>
                <c:pt idx="14">
                  <c:v>68.58</c:v>
                </c:pt>
                <c:pt idx="15">
                  <c:v>67.67</c:v>
                </c:pt>
                <c:pt idx="16">
                  <c:v>72.650000000000006</c:v>
                </c:pt>
                <c:pt idx="17">
                  <c:v>70.86</c:v>
                </c:pt>
                <c:pt idx="18">
                  <c:v>67.11</c:v>
                </c:pt>
                <c:pt idx="19">
                  <c:v>54.44</c:v>
                </c:pt>
                <c:pt idx="20">
                  <c:v>55.72</c:v>
                </c:pt>
                <c:pt idx="21">
                  <c:v>57.29</c:v>
                </c:pt>
                <c:pt idx="22">
                  <c:v>55.34</c:v>
                </c:pt>
                <c:pt idx="23">
                  <c:v>57.5</c:v>
                </c:pt>
                <c:pt idx="24">
                  <c:v>61.25</c:v>
                </c:pt>
                <c:pt idx="25">
                  <c:v>62.98</c:v>
                </c:pt>
                <c:pt idx="26">
                  <c:v>63.78</c:v>
                </c:pt>
                <c:pt idx="27">
                  <c:v>66.97</c:v>
                </c:pt>
                <c:pt idx="28">
                  <c:v>74.98</c:v>
                </c:pt>
                <c:pt idx="29">
                  <c:v>72.709999999999994</c:v>
                </c:pt>
                <c:pt idx="30">
                  <c:v>76.86</c:v>
                </c:pt>
                <c:pt idx="31">
                  <c:v>82.78</c:v>
                </c:pt>
                <c:pt idx="32">
                  <c:v>97.36</c:v>
                </c:pt>
                <c:pt idx="33">
                  <c:v>89.92</c:v>
                </c:pt>
                <c:pt idx="34">
                  <c:v>94.16</c:v>
                </c:pt>
                <c:pt idx="35">
                  <c:v>92.61</c:v>
                </c:pt>
                <c:pt idx="36">
                  <c:v>99.34</c:v>
                </c:pt>
                <c:pt idx="37">
                  <c:v>110.74</c:v>
                </c:pt>
                <c:pt idx="38">
                  <c:v>121.95</c:v>
                </c:pt>
                <c:pt idx="39">
                  <c:v>133.83000000000001</c:v>
                </c:pt>
                <c:pt idx="40">
                  <c:v>124.94</c:v>
                </c:pt>
                <c:pt idx="41">
                  <c:v>114.84</c:v>
                </c:pt>
                <c:pt idx="42">
                  <c:v>106.6</c:v>
                </c:pt>
                <c:pt idx="43">
                  <c:v>77.53</c:v>
                </c:pt>
                <c:pt idx="44">
                  <c:v>59.12</c:v>
                </c:pt>
                <c:pt idx="45">
                  <c:v>35.56</c:v>
                </c:pt>
                <c:pt idx="46">
                  <c:v>36.99</c:v>
                </c:pt>
                <c:pt idx="47">
                  <c:v>36.590000000000003</c:v>
                </c:pt>
                <c:pt idx="48">
                  <c:v>45.7</c:v>
                </c:pt>
                <c:pt idx="49">
                  <c:v>45.93</c:v>
                </c:pt>
                <c:pt idx="50">
                  <c:v>55.16</c:v>
                </c:pt>
                <c:pt idx="51">
                  <c:v>63.72</c:v>
                </c:pt>
                <c:pt idx="52">
                  <c:v>60.67</c:v>
                </c:pt>
                <c:pt idx="53">
                  <c:v>68.510000000000005</c:v>
                </c:pt>
                <c:pt idx="54">
                  <c:v>67.03</c:v>
                </c:pt>
                <c:pt idx="55">
                  <c:v>71.98</c:v>
                </c:pt>
                <c:pt idx="56">
                  <c:v>72.62</c:v>
                </c:pt>
                <c:pt idx="57">
                  <c:v>65.61</c:v>
                </c:pt>
                <c:pt idx="58">
                  <c:v>75.27</c:v>
                </c:pt>
                <c:pt idx="59">
                  <c:v>76.19</c:v>
                </c:pt>
                <c:pt idx="60">
                  <c:v>76.92</c:v>
                </c:pt>
                <c:pt idx="61">
                  <c:v>76.510000000000005</c:v>
                </c:pt>
                <c:pt idx="62">
                  <c:v>74.97</c:v>
                </c:pt>
                <c:pt idx="63">
                  <c:v>76.11</c:v>
                </c:pt>
                <c:pt idx="64">
                  <c:v>76.680000000000007</c:v>
                </c:pt>
                <c:pt idx="65">
                  <c:v>70.760000000000005</c:v>
                </c:pt>
                <c:pt idx="66">
                  <c:v>75.98</c:v>
                </c:pt>
                <c:pt idx="67">
                  <c:v>81.510000000000005</c:v>
                </c:pt>
                <c:pt idx="68">
                  <c:v>83</c:v>
                </c:pt>
                <c:pt idx="69">
                  <c:v>88.58</c:v>
                </c:pt>
                <c:pt idx="70">
                  <c:v>90.9</c:v>
                </c:pt>
                <c:pt idx="71">
                  <c:v>92.39</c:v>
                </c:pt>
                <c:pt idx="72">
                  <c:v>112.06</c:v>
                </c:pt>
                <c:pt idx="73">
                  <c:v>119.04</c:v>
                </c:pt>
                <c:pt idx="74">
                  <c:v>114.2</c:v>
                </c:pt>
                <c:pt idx="75">
                  <c:v>108.97</c:v>
                </c:pt>
                <c:pt idx="76">
                  <c:v>109.44</c:v>
                </c:pt>
                <c:pt idx="77">
                  <c:v>102.28</c:v>
                </c:pt>
                <c:pt idx="78">
                  <c:v>107</c:v>
                </c:pt>
                <c:pt idx="79">
                  <c:v>113.07</c:v>
                </c:pt>
                <c:pt idx="80">
                  <c:v>123.84</c:v>
                </c:pt>
                <c:pt idx="81">
                  <c:v>113.45</c:v>
                </c:pt>
                <c:pt idx="82">
                  <c:v>137.41</c:v>
                </c:pt>
                <c:pt idx="83">
                  <c:v>110.83</c:v>
                </c:pt>
                <c:pt idx="84">
                  <c:v>122.35</c:v>
                </c:pt>
                <c:pt idx="85">
                  <c:v>122.21</c:v>
                </c:pt>
                <c:pt idx="86">
                  <c:v>112.92</c:v>
                </c:pt>
                <c:pt idx="87">
                  <c:v>95.25</c:v>
                </c:pt>
                <c:pt idx="88">
                  <c:v>98.41</c:v>
                </c:pt>
                <c:pt idx="89">
                  <c:v>105.81</c:v>
                </c:pt>
                <c:pt idx="90">
                  <c:v>109.64</c:v>
                </c:pt>
                <c:pt idx="91">
                  <c:v>104.34</c:v>
                </c:pt>
                <c:pt idx="92">
                  <c:v>104.54</c:v>
                </c:pt>
                <c:pt idx="93">
                  <c:v>106.86</c:v>
                </c:pt>
                <c:pt idx="94">
                  <c:v>112.8</c:v>
                </c:pt>
                <c:pt idx="95">
                  <c:v>110.44</c:v>
                </c:pt>
                <c:pt idx="96">
                  <c:v>110.75</c:v>
                </c:pt>
                <c:pt idx="97">
                  <c:v>110.17</c:v>
                </c:pt>
                <c:pt idx="98">
                  <c:v>106.61</c:v>
                </c:pt>
                <c:pt idx="99">
                  <c:v>103.13</c:v>
                </c:pt>
                <c:pt idx="100">
                  <c:v>116.99</c:v>
                </c:pt>
                <c:pt idx="101">
                  <c:v>110.43</c:v>
                </c:pt>
                <c:pt idx="102">
                  <c:v>109.33</c:v>
                </c:pt>
                <c:pt idx="103">
                  <c:v>100.61</c:v>
                </c:pt>
                <c:pt idx="104">
                  <c:v>95.9</c:v>
                </c:pt>
                <c:pt idx="105">
                  <c:v>97.87</c:v>
                </c:pt>
                <c:pt idx="106">
                  <c:v>97.36</c:v>
                </c:pt>
                <c:pt idx="107">
                  <c:v>106.72</c:v>
                </c:pt>
                <c:pt idx="108">
                  <c:v>103.88</c:v>
                </c:pt>
                <c:pt idx="109">
                  <c:v>103.79</c:v>
                </c:pt>
                <c:pt idx="110">
                  <c:v>102.49</c:v>
                </c:pt>
                <c:pt idx="111">
                  <c:v>105.31</c:v>
                </c:pt>
                <c:pt idx="112">
                  <c:v>104.16</c:v>
                </c:pt>
                <c:pt idx="113">
                  <c:v>98.38</c:v>
                </c:pt>
                <c:pt idx="114">
                  <c:v>95.51</c:v>
                </c:pt>
                <c:pt idx="115">
                  <c:v>85.72</c:v>
                </c:pt>
                <c:pt idx="116">
                  <c:v>77.25</c:v>
                </c:pt>
                <c:pt idx="117">
                  <c:v>61.1</c:v>
                </c:pt>
                <c:pt idx="118">
                  <c:v>46.9</c:v>
                </c:pt>
                <c:pt idx="119">
                  <c:v>48.37</c:v>
                </c:pt>
                <c:pt idx="120">
                  <c:v>48.16</c:v>
                </c:pt>
                <c:pt idx="121">
                  <c:v>55.33</c:v>
                </c:pt>
                <c:pt idx="122">
                  <c:v>60.37</c:v>
                </c:pt>
                <c:pt idx="123">
                  <c:v>61.85</c:v>
                </c:pt>
                <c:pt idx="124">
                  <c:v>52.09</c:v>
                </c:pt>
                <c:pt idx="125">
                  <c:v>43.57</c:v>
                </c:pt>
                <c:pt idx="126">
                  <c:v>45.74</c:v>
                </c:pt>
                <c:pt idx="127">
                  <c:v>45.75</c:v>
                </c:pt>
                <c:pt idx="128">
                  <c:v>40.33</c:v>
                </c:pt>
                <c:pt idx="129">
                  <c:v>34.71</c:v>
                </c:pt>
                <c:pt idx="130">
                  <c:v>29.32</c:v>
                </c:pt>
                <c:pt idx="131">
                  <c:v>26.52</c:v>
                </c:pt>
                <c:pt idx="132">
                  <c:v>32.520000000000003</c:v>
                </c:pt>
                <c:pt idx="133">
                  <c:v>35.78</c:v>
                </c:pt>
                <c:pt idx="134">
                  <c:v>43.39</c:v>
                </c:pt>
                <c:pt idx="135">
                  <c:v>46.88</c:v>
                </c:pt>
                <c:pt idx="136">
                  <c:v>42.95</c:v>
                </c:pt>
                <c:pt idx="137">
                  <c:v>42.67</c:v>
                </c:pt>
                <c:pt idx="138">
                  <c:v>42.64</c:v>
                </c:pt>
                <c:pt idx="139">
                  <c:v>47.29</c:v>
                </c:pt>
                <c:pt idx="140">
                  <c:v>43.49</c:v>
                </c:pt>
                <c:pt idx="141">
                  <c:v>49.34</c:v>
                </c:pt>
                <c:pt idx="142">
                  <c:v>50.22</c:v>
                </c:pt>
                <c:pt idx="143">
                  <c:v>50.97</c:v>
                </c:pt>
                <c:pt idx="144">
                  <c:v>48.05</c:v>
                </c:pt>
                <c:pt idx="145">
                  <c:v>49.2</c:v>
                </c:pt>
                <c:pt idx="146">
                  <c:v>47.51</c:v>
                </c:pt>
                <c:pt idx="147">
                  <c:v>44.25</c:v>
                </c:pt>
                <c:pt idx="148">
                  <c:v>45.65</c:v>
                </c:pt>
                <c:pt idx="149">
                  <c:v>47.36</c:v>
                </c:pt>
                <c:pt idx="150">
                  <c:v>49.11</c:v>
                </c:pt>
                <c:pt idx="151">
                  <c:v>52.26</c:v>
                </c:pt>
                <c:pt idx="152">
                  <c:v>58.76</c:v>
                </c:pt>
                <c:pt idx="153">
                  <c:v>60.65</c:v>
                </c:pt>
                <c:pt idx="154">
                  <c:v>66.17</c:v>
                </c:pt>
                <c:pt idx="155">
                  <c:v>63.67</c:v>
                </c:pt>
                <c:pt idx="156">
                  <c:v>62.51</c:v>
                </c:pt>
                <c:pt idx="157">
                  <c:v>66</c:v>
                </c:pt>
                <c:pt idx="158">
                  <c:v>70.069999999999993</c:v>
                </c:pt>
                <c:pt idx="159">
                  <c:v>68.91</c:v>
                </c:pt>
                <c:pt idx="160">
                  <c:v>74.88</c:v>
                </c:pt>
                <c:pt idx="161">
                  <c:v>68.260000000000005</c:v>
                </c:pt>
                <c:pt idx="162">
                  <c:v>71.88</c:v>
                </c:pt>
                <c:pt idx="163">
                  <c:v>74.7</c:v>
                </c:pt>
                <c:pt idx="164">
                  <c:v>61.55</c:v>
                </c:pt>
                <c:pt idx="165">
                  <c:v>51.83</c:v>
                </c:pt>
                <c:pt idx="166">
                  <c:v>54.97</c:v>
                </c:pt>
                <c:pt idx="167">
                  <c:v>58.51</c:v>
                </c:pt>
                <c:pt idx="168">
                  <c:v>62.47</c:v>
                </c:pt>
                <c:pt idx="169">
                  <c:v>68.2</c:v>
                </c:pt>
                <c:pt idx="170">
                  <c:v>64.64</c:v>
                </c:pt>
                <c:pt idx="171">
                  <c:v>60.01</c:v>
                </c:pt>
                <c:pt idx="172">
                  <c:v>62.05</c:v>
                </c:pt>
                <c:pt idx="173">
                  <c:v>57.53</c:v>
                </c:pt>
                <c:pt idx="174">
                  <c:v>58.15</c:v>
                </c:pt>
                <c:pt idx="175">
                  <c:v>57.33</c:v>
                </c:pt>
                <c:pt idx="176">
                  <c:v>61.81</c:v>
                </c:pt>
                <c:pt idx="177">
                  <c:v>63.53</c:v>
                </c:pt>
                <c:pt idx="178">
                  <c:v>58.74</c:v>
                </c:pt>
                <c:pt idx="179">
                  <c:v>51.91</c:v>
                </c:pt>
                <c:pt idx="180">
                  <c:v>31.13</c:v>
                </c:pt>
                <c:pt idx="181">
                  <c:v>14.39</c:v>
                </c:pt>
                <c:pt idx="182">
                  <c:v>19.190000000000001</c:v>
                </c:pt>
                <c:pt idx="183">
                  <c:v>36.1</c:v>
                </c:pt>
                <c:pt idx="184">
                  <c:v>38.74</c:v>
                </c:pt>
                <c:pt idx="185">
                  <c:v>40.840000000000003</c:v>
                </c:pt>
                <c:pt idx="186">
                  <c:v>38.07</c:v>
                </c:pt>
                <c:pt idx="187">
                  <c:v>37.340000000000003</c:v>
                </c:pt>
                <c:pt idx="188">
                  <c:v>38.97</c:v>
                </c:pt>
                <c:pt idx="189">
                  <c:v>44.8</c:v>
                </c:pt>
                <c:pt idx="190">
                  <c:v>50.65</c:v>
                </c:pt>
                <c:pt idx="191">
                  <c:v>57.69</c:v>
                </c:pt>
                <c:pt idx="192">
                  <c:v>59.29</c:v>
                </c:pt>
                <c:pt idx="193">
                  <c:v>59.56</c:v>
                </c:pt>
                <c:pt idx="194">
                  <c:v>63.09</c:v>
                </c:pt>
                <c:pt idx="195">
                  <c:v>70.3</c:v>
                </c:pt>
                <c:pt idx="196">
                  <c:v>71.260000000000005</c:v>
                </c:pt>
                <c:pt idx="197">
                  <c:v>66.3</c:v>
                </c:pt>
                <c:pt idx="198">
                  <c:v>67.81</c:v>
                </c:pt>
                <c:pt idx="199">
                  <c:v>76.77</c:v>
                </c:pt>
                <c:pt idx="200">
                  <c:v>78.05</c:v>
                </c:pt>
                <c:pt idx="201">
                  <c:v>78.3</c:v>
                </c:pt>
                <c:pt idx="202">
                  <c:v>84.75</c:v>
                </c:pt>
                <c:pt idx="203">
                  <c:v>93.79</c:v>
                </c:pt>
                <c:pt idx="204">
                  <c:v>110.63</c:v>
                </c:pt>
                <c:pt idx="205">
                  <c:v>101.55</c:v>
                </c:pt>
                <c:pt idx="206">
                  <c:v>110.73</c:v>
                </c:pt>
                <c:pt idx="207">
                  <c:v>114.71</c:v>
                </c:pt>
                <c:pt idx="208">
                  <c:v>101.05</c:v>
                </c:pt>
                <c:pt idx="209">
                  <c:v>94.03</c:v>
                </c:pt>
                <c:pt idx="210">
                  <c:v>85.99</c:v>
                </c:pt>
                <c:pt idx="211">
                  <c:v>89.47</c:v>
                </c:pt>
                <c:pt idx="212">
                  <c:v>87.61</c:v>
                </c:pt>
                <c:pt idx="213">
                  <c:v>76.290000000000006</c:v>
                </c:pt>
                <c:pt idx="214">
                  <c:v>79.33</c:v>
                </c:pt>
                <c:pt idx="215">
                  <c:v>79.98</c:v>
                </c:pt>
                <c:pt idx="216">
                  <c:v>75.959999999999994</c:v>
                </c:pt>
                <c:pt idx="217">
                  <c:v>81.430000000000007</c:v>
                </c:pt>
                <c:pt idx="218">
                  <c:v>73.42</c:v>
                </c:pt>
                <c:pt idx="219">
                  <c:v>72.430000000000007</c:v>
                </c:pt>
                <c:pt idx="220">
                  <c:v>78.78</c:v>
                </c:pt>
                <c:pt idx="221">
                  <c:v>83.84</c:v>
                </c:pt>
                <c:pt idx="222">
                  <c:v>91.05</c:v>
                </c:pt>
                <c:pt idx="223">
                  <c:v>87.43</c:v>
                </c:pt>
                <c:pt idx="224">
                  <c:v>80.099999999999994</c:v>
                </c:pt>
                <c:pt idx="225">
                  <c:v>74.94</c:v>
                </c:pt>
                <c:pt idx="226">
                  <c:v>76.41</c:v>
                </c:pt>
                <c:pt idx="227">
                  <c:v>79.23</c:v>
                </c:pt>
                <c:pt idx="228">
                  <c:v>83.1</c:v>
                </c:pt>
                <c:pt idx="229">
                  <c:v>87.3</c:v>
                </c:pt>
                <c:pt idx="230">
                  <c:v>80.89</c:v>
                </c:pt>
                <c:pt idx="231">
                  <c:v>80.959999999999994</c:v>
                </c:pt>
                <c:pt idx="232">
                  <c:v>82.22</c:v>
                </c:pt>
                <c:pt idx="233">
                  <c:v>76.53</c:v>
                </c:pt>
                <c:pt idx="234">
                  <c:v>70.64</c:v>
                </c:pt>
                <c:pt idx="235">
                  <c:v>72.819999999999993</c:v>
                </c:pt>
                <c:pt idx="236">
                  <c:v>70.989999999999995</c:v>
                </c:pt>
                <c:pt idx="237">
                  <c:v>72.040000000000006</c:v>
                </c:pt>
                <c:pt idx="238">
                  <c:v>77.09</c:v>
                </c:pt>
                <c:pt idx="239">
                  <c:v>74.5</c:v>
                </c:pt>
                <c:pt idx="240" formatCode="0.0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E-43A5-B95F-B56C6656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653384"/>
        <c:axId val="829651744"/>
      </c:lineChart>
      <c:dateAx>
        <c:axId val="82965338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1744"/>
        <c:crosses val="autoZero"/>
        <c:auto val="1"/>
        <c:lblOffset val="100"/>
        <c:baseTimeUnit val="months"/>
      </c:dateAx>
      <c:valAx>
        <c:axId val="8296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3384"/>
        <c:crosses val="autoZero"/>
        <c:crossBetween val="between"/>
      </c:valAx>
      <c:spPr>
        <a:solidFill>
          <a:srgbClr val="FFFFCC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Production'!$A$5:$A$47</c15:sqref>
                  </c15:fullRef>
                </c:ext>
              </c:extLst>
              <c:f>'Historical Oil Production'!$A$27:$A$47</c:f>
              <c:strCache>
                <c:ptCount val="21"/>
                <c:pt idx="0">
                  <c:v>FY 04-05</c:v>
                </c:pt>
                <c:pt idx="1">
                  <c:v>FY 05-06 </c:v>
                </c:pt>
                <c:pt idx="2">
                  <c:v>FY 06-07 </c:v>
                </c:pt>
                <c:pt idx="3">
                  <c:v>FY 07-08</c:v>
                </c:pt>
                <c:pt idx="4">
                  <c:v>FY 08-09</c:v>
                </c:pt>
                <c:pt idx="5">
                  <c:v>FY 09-10</c:v>
                </c:pt>
                <c:pt idx="6">
                  <c:v>FY 10-11</c:v>
                </c:pt>
                <c:pt idx="7">
                  <c:v>FY 11-12 </c:v>
                </c:pt>
                <c:pt idx="8">
                  <c:v>FY 12-13 </c:v>
                </c:pt>
                <c:pt idx="9">
                  <c:v>FY 13-14</c:v>
                </c:pt>
                <c:pt idx="10">
                  <c:v>FY 14-15</c:v>
                </c:pt>
                <c:pt idx="11">
                  <c:v>FY 15-16</c:v>
                </c:pt>
                <c:pt idx="12">
                  <c:v>FY 16-17 </c:v>
                </c:pt>
                <c:pt idx="13">
                  <c:v>FY 17-18 </c:v>
                </c:pt>
                <c:pt idx="14">
                  <c:v>FY 18-19 </c:v>
                </c:pt>
                <c:pt idx="15">
                  <c:v>FY 19-20</c:v>
                </c:pt>
                <c:pt idx="16">
                  <c:v>FY 20-21</c:v>
                </c:pt>
                <c:pt idx="17">
                  <c:v>FY 21-22 </c:v>
                </c:pt>
                <c:pt idx="18">
                  <c:v>FY 22-23 </c:v>
                </c:pt>
                <c:pt idx="19">
                  <c:v>FY 23-24 </c:v>
                </c:pt>
                <c:pt idx="20">
                  <c:v>FY 24-25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Production'!$B$5:$B$47</c15:sqref>
                  </c15:fullRef>
                </c:ext>
              </c:extLst>
              <c:f>'Historical Oil Production'!$B$27:$B$47</c:f>
              <c:numCache>
                <c:formatCode>#,##0</c:formatCode>
                <c:ptCount val="21"/>
                <c:pt idx="0">
                  <c:v>4065743.9443958541</c:v>
                </c:pt>
                <c:pt idx="1">
                  <c:v>2766634.6752477516</c:v>
                </c:pt>
                <c:pt idx="2">
                  <c:v>4291643.8739377279</c:v>
                </c:pt>
                <c:pt idx="3">
                  <c:v>4657678.4031960228</c:v>
                </c:pt>
                <c:pt idx="4">
                  <c:v>3948092.360134196</c:v>
                </c:pt>
                <c:pt idx="5">
                  <c:v>3997797.6228501797</c:v>
                </c:pt>
                <c:pt idx="6">
                  <c:v>3909954.2236160384</c:v>
                </c:pt>
                <c:pt idx="7">
                  <c:v>3971829.0966104185</c:v>
                </c:pt>
                <c:pt idx="8">
                  <c:v>3936345.796850516</c:v>
                </c:pt>
                <c:pt idx="9">
                  <c:v>3901946.9768204517</c:v>
                </c:pt>
                <c:pt idx="10">
                  <c:v>3683982.0385971554</c:v>
                </c:pt>
                <c:pt idx="11">
                  <c:v>3217265.7163276388</c:v>
                </c:pt>
                <c:pt idx="12">
                  <c:v>2707846.0817636354</c:v>
                </c:pt>
                <c:pt idx="13">
                  <c:v>2451229.6411647568</c:v>
                </c:pt>
                <c:pt idx="14">
                  <c:v>2503024.088233755</c:v>
                </c:pt>
                <c:pt idx="15">
                  <c:v>2203128.3044754132</c:v>
                </c:pt>
                <c:pt idx="16">
                  <c:v>1610387.5469317022</c:v>
                </c:pt>
                <c:pt idx="17">
                  <c:v>1503158.037308973</c:v>
                </c:pt>
                <c:pt idx="18">
                  <c:v>1648061.1339237655</c:v>
                </c:pt>
                <c:pt idx="19">
                  <c:v>1524622.056799534</c:v>
                </c:pt>
                <c:pt idx="20">
                  <c:v>1253839.7146548759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Production'!$A$5:$A$47</c15:sqref>
                  </c15:fullRef>
                </c:ext>
              </c:extLst>
              <c:f>'Historical Gas Production'!$A$27:$A$47</c:f>
              <c:strCache>
                <c:ptCount val="21"/>
                <c:pt idx="0">
                  <c:v>FY 04-05</c:v>
                </c:pt>
                <c:pt idx="1">
                  <c:v>FY 05-06 </c:v>
                </c:pt>
                <c:pt idx="2">
                  <c:v>FY 06-07 </c:v>
                </c:pt>
                <c:pt idx="3">
                  <c:v>FY 07-08</c:v>
                </c:pt>
                <c:pt idx="4">
                  <c:v>FY 08-09</c:v>
                </c:pt>
                <c:pt idx="5">
                  <c:v>FY 09-10</c:v>
                </c:pt>
                <c:pt idx="6">
                  <c:v>FY 10-11</c:v>
                </c:pt>
                <c:pt idx="7">
                  <c:v>FY 11-12 </c:v>
                </c:pt>
                <c:pt idx="8">
                  <c:v>FY 12-13</c:v>
                </c:pt>
                <c:pt idx="9">
                  <c:v>FY 13-14 </c:v>
                </c:pt>
                <c:pt idx="10">
                  <c:v>FY 14-15</c:v>
                </c:pt>
                <c:pt idx="11">
                  <c:v>FY 15-16 </c:v>
                </c:pt>
                <c:pt idx="12">
                  <c:v>FY 16-17</c:v>
                </c:pt>
                <c:pt idx="13">
                  <c:v>FY 17-18 </c:v>
                </c:pt>
                <c:pt idx="14">
                  <c:v>FY 18-19 </c:v>
                </c:pt>
                <c:pt idx="15">
                  <c:v>FY 19-20</c:v>
                </c:pt>
                <c:pt idx="16">
                  <c:v>FY 20-21</c:v>
                </c:pt>
                <c:pt idx="17">
                  <c:v>FY 21-22 </c:v>
                </c:pt>
                <c:pt idx="18">
                  <c:v>FY 22-23 </c:v>
                </c:pt>
                <c:pt idx="19">
                  <c:v>FY 23-24 </c:v>
                </c:pt>
                <c:pt idx="20">
                  <c:v>FY 24-25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Production'!$B$5:$B$47</c15:sqref>
                  </c15:fullRef>
                </c:ext>
              </c:extLst>
              <c:f>'Historical Gas Production'!$B$27:$B$47</c:f>
              <c:numCache>
                <c:formatCode>#,##0</c:formatCode>
                <c:ptCount val="21"/>
                <c:pt idx="0">
                  <c:v>42369541.040762708</c:v>
                </c:pt>
                <c:pt idx="1">
                  <c:v>33179715.252785228</c:v>
                </c:pt>
                <c:pt idx="2">
                  <c:v>43470928.134891309</c:v>
                </c:pt>
                <c:pt idx="3">
                  <c:v>44928253.862737805</c:v>
                </c:pt>
                <c:pt idx="4">
                  <c:v>42165658.055484265</c:v>
                </c:pt>
                <c:pt idx="5">
                  <c:v>38444906.867455468</c:v>
                </c:pt>
                <c:pt idx="6">
                  <c:v>40420636.856565244</c:v>
                </c:pt>
                <c:pt idx="7">
                  <c:v>42700740.711666331</c:v>
                </c:pt>
                <c:pt idx="8">
                  <c:v>45282939.706044875</c:v>
                </c:pt>
                <c:pt idx="9">
                  <c:v>41097430.265709013</c:v>
                </c:pt>
                <c:pt idx="10">
                  <c:v>38310630.958909631</c:v>
                </c:pt>
                <c:pt idx="11">
                  <c:v>31746959.174913179</c:v>
                </c:pt>
                <c:pt idx="12">
                  <c:v>25124731.997685101</c:v>
                </c:pt>
                <c:pt idx="13">
                  <c:v>20887698.967469852</c:v>
                </c:pt>
                <c:pt idx="14">
                  <c:v>20624871.658922873</c:v>
                </c:pt>
                <c:pt idx="15">
                  <c:v>23614576.08744102</c:v>
                </c:pt>
                <c:pt idx="16">
                  <c:v>22308549.737282109</c:v>
                </c:pt>
                <c:pt idx="17">
                  <c:v>31399697.044268645</c:v>
                </c:pt>
                <c:pt idx="18">
                  <c:v>30295550.775695622</c:v>
                </c:pt>
                <c:pt idx="19">
                  <c:v>27073518.426422197</c:v>
                </c:pt>
                <c:pt idx="20">
                  <c:v>29478512.107031606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'Royalty Table'!$B$4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Table'!$A$5:$A$16</c:f>
              <c:numCache>
                <c:formatCode>mmmm\ 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'Royalty Table'!$B$5:$B$16</c:f>
              <c:numCache>
                <c:formatCode>_("$"* #,##0.00_);_("$"* \(#,##0.00\);_("$"* "-"??_);_(@_)</c:formatCode>
                <c:ptCount val="12"/>
                <c:pt idx="0">
                  <c:v>8721584.6199999992</c:v>
                </c:pt>
                <c:pt idx="1">
                  <c:v>7995855.0099999998</c:v>
                </c:pt>
                <c:pt idx="2">
                  <c:v>8735584.8399999999</c:v>
                </c:pt>
                <c:pt idx="3">
                  <c:v>9454193.3000000007</c:v>
                </c:pt>
                <c:pt idx="4">
                  <c:v>8831839.4000000004</c:v>
                </c:pt>
                <c:pt idx="5">
                  <c:v>8051939.2400000002</c:v>
                </c:pt>
                <c:pt idx="6">
                  <c:v>8507734.0099999998</c:v>
                </c:pt>
                <c:pt idx="7">
                  <c:v>6628009.4900000002</c:v>
                </c:pt>
                <c:pt idx="8">
                  <c:v>5448562.96</c:v>
                </c:pt>
                <c:pt idx="9">
                  <c:v>6558188.9500000002</c:v>
                </c:pt>
                <c:pt idx="10">
                  <c:v>6172030.6100000003</c:v>
                </c:pt>
                <c:pt idx="11">
                  <c:v>6366797.4699999997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'Royalty Table'!$C$4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Table'!$A$5:$A$16</c:f>
              <c:numCache>
                <c:formatCode>mmmm\ 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'Royalty Table'!$C$5:$C$16</c:f>
              <c:numCache>
                <c:formatCode>_("$"* #,##0.00_);_("$"* \(#,##0.00\);_("$"* "-"??_);_(@_)</c:formatCode>
                <c:ptCount val="12"/>
                <c:pt idx="0">
                  <c:v>6272595.1799999997</c:v>
                </c:pt>
                <c:pt idx="1">
                  <c:v>4231198.28</c:v>
                </c:pt>
                <c:pt idx="2">
                  <c:v>2935734.03</c:v>
                </c:pt>
                <c:pt idx="3">
                  <c:v>2588759.2200000002</c:v>
                </c:pt>
                <c:pt idx="4">
                  <c:v>2784916.43</c:v>
                </c:pt>
                <c:pt idx="5">
                  <c:v>3756909.5</c:v>
                </c:pt>
                <c:pt idx="6">
                  <c:v>3857304.29</c:v>
                </c:pt>
                <c:pt idx="7">
                  <c:v>3307276.67</c:v>
                </c:pt>
                <c:pt idx="8">
                  <c:v>3098911.25</c:v>
                </c:pt>
                <c:pt idx="9">
                  <c:v>3820867.6</c:v>
                </c:pt>
                <c:pt idx="10">
                  <c:v>3470444.99</c:v>
                </c:pt>
                <c:pt idx="11">
                  <c:v>4617710.7300000004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'Royalty Table'!$D$4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Table'!$A$5:$A$16</c:f>
              <c:numCache>
                <c:formatCode>mmmm\ 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'Royalty Table'!$D$5:$D$16</c:f>
              <c:numCache>
                <c:formatCode>_("$"* #,##0.00_);_("$"* \(#,##0.00\);_("$"* "-"??_);_(@_)</c:formatCode>
                <c:ptCount val="12"/>
                <c:pt idx="0">
                  <c:v>189535.24</c:v>
                </c:pt>
                <c:pt idx="1">
                  <c:v>186924.3</c:v>
                </c:pt>
                <c:pt idx="2">
                  <c:v>179756.7</c:v>
                </c:pt>
                <c:pt idx="3">
                  <c:v>202661.67</c:v>
                </c:pt>
                <c:pt idx="4">
                  <c:v>206170.13</c:v>
                </c:pt>
                <c:pt idx="5">
                  <c:v>182463.88</c:v>
                </c:pt>
                <c:pt idx="6">
                  <c:v>163394.68</c:v>
                </c:pt>
                <c:pt idx="7">
                  <c:v>152035.63</c:v>
                </c:pt>
                <c:pt idx="8">
                  <c:v>97840.93</c:v>
                </c:pt>
                <c:pt idx="9">
                  <c:v>172985.22</c:v>
                </c:pt>
                <c:pt idx="10">
                  <c:v>160372.65</c:v>
                </c:pt>
                <c:pt idx="11">
                  <c:v>158268.99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0599183262329598"/>
          <c:h val="3.0136945317068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11"/>
          <c:order val="10"/>
          <c:tx>
            <c:strRef>
              <c:f>'Disposition Month'!$M$246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Month'!$N$246:$Y$246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Month'!$M$247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Month'!$N$247:$Y$247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Month'!$M$248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Month'!$N$248:$Y$248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Month'!$M$249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Month'!$N$249:$Y$249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Month'!$M$250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11224057.77</c:v>
                </c:pt>
                <c:pt idx="1">
                  <c:v>10310626.630000001</c:v>
                </c:pt>
                <c:pt idx="2">
                  <c:v>11509106.869999999</c:v>
                </c:pt>
                <c:pt idx="3">
                  <c:v>11492779.460000001</c:v>
                </c:pt>
                <c:pt idx="4">
                  <c:v>13119911.68</c:v>
                </c:pt>
                <c:pt idx="5">
                  <c:v>12348387.039999999</c:v>
                </c:pt>
                <c:pt idx="6">
                  <c:v>13914517.960000001</c:v>
                </c:pt>
                <c:pt idx="7">
                  <c:v>12817868.609999999</c:v>
                </c:pt>
                <c:pt idx="8">
                  <c:v>12789940.189999999</c:v>
                </c:pt>
                <c:pt idx="9">
                  <c:v>14419522.92</c:v>
                </c:pt>
                <c:pt idx="10">
                  <c:v>11255186.35</c:v>
                </c:pt>
                <c:pt idx="11">
                  <c:v>10327977.609999999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Month'!$M$251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Month'!$N$251:$Y$251</c:f>
              <c:numCache>
                <c:formatCode>General</c:formatCode>
                <c:ptCount val="12"/>
                <c:pt idx="0">
                  <c:v>10027403.74</c:v>
                </c:pt>
                <c:pt idx="1">
                  <c:v>9602903.3599999994</c:v>
                </c:pt>
                <c:pt idx="2">
                  <c:v>11901991.199999999</c:v>
                </c:pt>
                <c:pt idx="3">
                  <c:v>12175553.93</c:v>
                </c:pt>
                <c:pt idx="4">
                  <c:v>11960471.73</c:v>
                </c:pt>
                <c:pt idx="5">
                  <c:v>10772811.59</c:v>
                </c:pt>
                <c:pt idx="6">
                  <c:v>9633479.25</c:v>
                </c:pt>
                <c:pt idx="7">
                  <c:v>10613074.41</c:v>
                </c:pt>
                <c:pt idx="8">
                  <c:v>10608638.119999999</c:v>
                </c:pt>
                <c:pt idx="9">
                  <c:v>9917997.0299999993</c:v>
                </c:pt>
                <c:pt idx="10">
                  <c:v>10610000.15</c:v>
                </c:pt>
                <c:pt idx="11">
                  <c:v>11061075.08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Month'!$M$252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10413902.970000001</c:v>
                </c:pt>
                <c:pt idx="1">
                  <c:v>8245429.5199999996</c:v>
                </c:pt>
                <c:pt idx="2">
                  <c:v>5100808.74</c:v>
                </c:pt>
                <c:pt idx="3">
                  <c:v>1985512.28</c:v>
                </c:pt>
                <c:pt idx="4">
                  <c:v>1585804.92</c:v>
                </c:pt>
                <c:pt idx="5">
                  <c:v>5553530.6500000004</c:v>
                </c:pt>
                <c:pt idx="6">
                  <c:v>4338006.28</c:v>
                </c:pt>
                <c:pt idx="7">
                  <c:v>4635694.57</c:v>
                </c:pt>
                <c:pt idx="8">
                  <c:v>4160623.67</c:v>
                </c:pt>
                <c:pt idx="9">
                  <c:v>3794466.23</c:v>
                </c:pt>
                <c:pt idx="10">
                  <c:v>4037567.42</c:v>
                </c:pt>
                <c:pt idx="11">
                  <c:v>5619243.0800000001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ser>
          <c:idx val="17"/>
          <c:order val="17"/>
          <c:tx>
            <c:strRef>
              <c:f>'Disposition Month'!$M$253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6460997.0499999998</c:v>
                </c:pt>
                <c:pt idx="1">
                  <c:v>6661020</c:v>
                </c:pt>
                <c:pt idx="2">
                  <c:v>7888970.9299999997</c:v>
                </c:pt>
                <c:pt idx="3">
                  <c:v>7715534.75</c:v>
                </c:pt>
                <c:pt idx="4">
                  <c:v>8252518.7300000004</c:v>
                </c:pt>
                <c:pt idx="5">
                  <c:v>8759845.9900000002</c:v>
                </c:pt>
                <c:pt idx="6">
                  <c:v>9211566.3399999999</c:v>
                </c:pt>
                <c:pt idx="7">
                  <c:v>7207209.4100000001</c:v>
                </c:pt>
                <c:pt idx="8">
                  <c:v>3712563.61</c:v>
                </c:pt>
                <c:pt idx="9">
                  <c:v>7503372.2300000004</c:v>
                </c:pt>
                <c:pt idx="10">
                  <c:v>7859113.0999999996</c:v>
                </c:pt>
                <c:pt idx="11">
                  <c:v>7761524.0300000003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014-B554-EFDC3310535F}"/>
            </c:ext>
          </c:extLst>
        </c:ser>
        <c:ser>
          <c:idx val="18"/>
          <c:order val="18"/>
          <c:tx>
            <c:strRef>
              <c:f>'Disposition Month'!$M$254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9008524.2300000004</c:v>
                </c:pt>
                <c:pt idx="1">
                  <c:v>9183346.0600000005</c:v>
                </c:pt>
                <c:pt idx="2">
                  <c:v>12643932.92</c:v>
                </c:pt>
                <c:pt idx="3">
                  <c:v>13500149.1</c:v>
                </c:pt>
                <c:pt idx="4">
                  <c:v>14491565.58</c:v>
                </c:pt>
                <c:pt idx="5">
                  <c:v>14512147.960000001</c:v>
                </c:pt>
                <c:pt idx="6">
                  <c:v>13280083.619999999</c:v>
                </c:pt>
                <c:pt idx="7">
                  <c:v>11807457.300000001</c:v>
                </c:pt>
                <c:pt idx="8">
                  <c:v>10017922.18</c:v>
                </c:pt>
                <c:pt idx="9">
                  <c:v>11758615.9</c:v>
                </c:pt>
                <c:pt idx="10">
                  <c:v>10679348.51</c:v>
                </c:pt>
                <c:pt idx="11">
                  <c:v>9425891.2100000009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0-4785-B3E2-22DE17A6D13C}"/>
            </c:ext>
          </c:extLst>
        </c:ser>
        <c:ser>
          <c:idx val="19"/>
          <c:order val="19"/>
          <c:tx>
            <c:strRef>
              <c:f>'Disposition Month'!$M$255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9198528.9000000004</c:v>
                </c:pt>
                <c:pt idx="1">
                  <c:v>8164046.7800000003</c:v>
                </c:pt>
                <c:pt idx="2">
                  <c:v>8622451.8300000001</c:v>
                </c:pt>
                <c:pt idx="3">
                  <c:v>8876958.5600000005</c:v>
                </c:pt>
                <c:pt idx="4">
                  <c:v>8318299.1500000004</c:v>
                </c:pt>
                <c:pt idx="5">
                  <c:v>7791021.9000000004</c:v>
                </c:pt>
                <c:pt idx="6">
                  <c:v>8407545.6400000006</c:v>
                </c:pt>
                <c:pt idx="7">
                  <c:v>9446289.2899999991</c:v>
                </c:pt>
                <c:pt idx="8">
                  <c:v>9908790.9399999995</c:v>
                </c:pt>
                <c:pt idx="9">
                  <c:v>9316152.9100000001</c:v>
                </c:pt>
                <c:pt idx="10" formatCode="#,##0.00">
                  <c:v>8701563.4399999995</c:v>
                </c:pt>
                <c:pt idx="11">
                  <c:v>8277586.7400000002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2-4DFC-BB5F-18FC453A9A7D}"/>
            </c:ext>
          </c:extLst>
        </c:ser>
        <c:ser>
          <c:idx val="20"/>
          <c:order val="20"/>
          <c:tx>
            <c:strRef>
              <c:f>'Disposition Month'!$M$256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Month'!$N$235:$Y$235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8721584.6199999992</c:v>
                </c:pt>
                <c:pt idx="1">
                  <c:v>7995855.0099999998</c:v>
                </c:pt>
                <c:pt idx="2">
                  <c:v>8735584.8399999999</c:v>
                </c:pt>
                <c:pt idx="3">
                  <c:v>9454193.3000000007</c:v>
                </c:pt>
                <c:pt idx="4">
                  <c:v>8831839.4000000004</c:v>
                </c:pt>
                <c:pt idx="5">
                  <c:v>8051939.2400000002</c:v>
                </c:pt>
                <c:pt idx="6">
                  <c:v>8507734.0099999998</c:v>
                </c:pt>
                <c:pt idx="7">
                  <c:v>6628009.4900000002</c:v>
                </c:pt>
                <c:pt idx="8">
                  <c:v>5448562.96</c:v>
                </c:pt>
                <c:pt idx="9">
                  <c:v>6558188.9500000002</c:v>
                </c:pt>
                <c:pt idx="10">
                  <c:v>6172030.6100000003</c:v>
                </c:pt>
                <c:pt idx="11">
                  <c:v>6366797.4699999997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2-4DFC-BB5F-18FC453A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Month'!$M$236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Month'!$N$236:$Y$236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11128669.66</c:v>
                      </c:pt>
                      <c:pt idx="1">
                        <c:v>10402214.34</c:v>
                      </c:pt>
                      <c:pt idx="2">
                        <c:v>11906216.16</c:v>
                      </c:pt>
                      <c:pt idx="3">
                        <c:v>11614220</c:v>
                      </c:pt>
                      <c:pt idx="4">
                        <c:v>12494365.550000001</c:v>
                      </c:pt>
                      <c:pt idx="5">
                        <c:v>11536288.33</c:v>
                      </c:pt>
                      <c:pt idx="6">
                        <c:v>12561536.02</c:v>
                      </c:pt>
                      <c:pt idx="7">
                        <c:v>13762148.380000001</c:v>
                      </c:pt>
                      <c:pt idx="8">
                        <c:v>9938887.6999999993</c:v>
                      </c:pt>
                      <c:pt idx="9">
                        <c:v>13180009.720000001</c:v>
                      </c:pt>
                      <c:pt idx="10">
                        <c:v>13187127.140000001</c:v>
                      </c:pt>
                      <c:pt idx="11">
                        <c:v>12046402.109999999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Month'!$M$237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Month'!$M$238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Month'!$N$238:$Y$238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Month'!$M$239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Month'!$M$240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Month'!$M$241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 cap="rnd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Month'!$N$241:$Y$241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AA-4ABC-A134-EC74941632A6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Month'!$N$242:$Y$242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20939722.690000001</c:v>
                      </c:pt>
                      <c:pt idx="1">
                        <c:v>20766448.550000001</c:v>
                      </c:pt>
                      <c:pt idx="2">
                        <c:v>22490280.91</c:v>
                      </c:pt>
                      <c:pt idx="3">
                        <c:v>22515723.280000001</c:v>
                      </c:pt>
                      <c:pt idx="4">
                        <c:v>21895270.800000001</c:v>
                      </c:pt>
                      <c:pt idx="5">
                        <c:v>21607468.379999999</c:v>
                      </c:pt>
                      <c:pt idx="6">
                        <c:v>22531860.73</c:v>
                      </c:pt>
                      <c:pt idx="7">
                        <c:v>23336450.539999999</c:v>
                      </c:pt>
                      <c:pt idx="8">
                        <c:v>22284588.670000002</c:v>
                      </c:pt>
                      <c:pt idx="9">
                        <c:v>25235796.129999999</c:v>
                      </c:pt>
                      <c:pt idx="10">
                        <c:v>22945478.760000002</c:v>
                      </c:pt>
                      <c:pt idx="11">
                        <c:v>25970736.210000001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BAA-4ABC-A134-EC74941632A6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23581577.620000001</c:v>
                      </c:pt>
                      <c:pt idx="1">
                        <c:v>25009763.289999999</c:v>
                      </c:pt>
                      <c:pt idx="2">
                        <c:v>35042939.759999998</c:v>
                      </c:pt>
                      <c:pt idx="3">
                        <c:v>34959862.039999999</c:v>
                      </c:pt>
                      <c:pt idx="4">
                        <c:v>33269956.780000001</c:v>
                      </c:pt>
                      <c:pt idx="5">
                        <c:v>30584918.98</c:v>
                      </c:pt>
                      <c:pt idx="6">
                        <c:v>31904246.960000001</c:v>
                      </c:pt>
                      <c:pt idx="7">
                        <c:v>31421575.879999999</c:v>
                      </c:pt>
                      <c:pt idx="8">
                        <c:v>28570596.129999999</c:v>
                      </c:pt>
                      <c:pt idx="9">
                        <c:v>35054030.700000003</c:v>
                      </c:pt>
                      <c:pt idx="10">
                        <c:v>36290977.68</c:v>
                      </c:pt>
                      <c:pt idx="11">
                        <c:v>35628942.5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BAA-4ABC-A134-EC74941632A6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Month'!$M$244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6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34063382.18</c:v>
                      </c:pt>
                      <c:pt idx="1">
                        <c:v>30100851.960000001</c:v>
                      </c:pt>
                      <c:pt idx="2">
                        <c:v>36263825.439999998</c:v>
                      </c:pt>
                      <c:pt idx="3">
                        <c:v>35920633.380000003</c:v>
                      </c:pt>
                      <c:pt idx="4">
                        <c:v>34164723.149999999</c:v>
                      </c:pt>
                      <c:pt idx="5">
                        <c:v>27470921.16</c:v>
                      </c:pt>
                      <c:pt idx="6">
                        <c:v>30686492.550000001</c:v>
                      </c:pt>
                      <c:pt idx="7">
                        <c:v>27525786.760000002</c:v>
                      </c:pt>
                      <c:pt idx="8">
                        <c:v>24636807.690000001</c:v>
                      </c:pt>
                      <c:pt idx="9">
                        <c:v>32097116.399999999</c:v>
                      </c:pt>
                      <c:pt idx="10">
                        <c:v>31288007.170000002</c:v>
                      </c:pt>
                      <c:pt idx="11">
                        <c:v>33595183.899999999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BAA-4ABC-A134-EC74941632A6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Month'!$M$245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rgbClr val="7030A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Month'!$N$245:$Y$245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34563914.869999997</c:v>
                      </c:pt>
                      <c:pt idx="1">
                        <c:v>30747752.140000001</c:v>
                      </c:pt>
                      <c:pt idx="2">
                        <c:v>33960901.93</c:v>
                      </c:pt>
                      <c:pt idx="3">
                        <c:v>32330706.640000001</c:v>
                      </c:pt>
                      <c:pt idx="4">
                        <c:v>32810832.629999999</c:v>
                      </c:pt>
                      <c:pt idx="5">
                        <c:v>31029316.850000001</c:v>
                      </c:pt>
                      <c:pt idx="6">
                        <c:v>34233087.259999998</c:v>
                      </c:pt>
                      <c:pt idx="7">
                        <c:v>35065467.5</c:v>
                      </c:pt>
                      <c:pt idx="8">
                        <c:v>33322773.25</c:v>
                      </c:pt>
                      <c:pt idx="9">
                        <c:v>29311046.989999998</c:v>
                      </c:pt>
                      <c:pt idx="10">
                        <c:v>26832941.850000001</c:v>
                      </c:pt>
                      <c:pt idx="11">
                        <c:v>29477180.960000001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11"/>
          <c:order val="10"/>
          <c:tx>
            <c:strRef>
              <c:f>'Disposition Month'!$M$272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Month'!$N$272:$Y$272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Month'!$M$273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Month'!$N$273:$Y$273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Month'!$M$274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Month'!$N$274:$Y$274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Month'!$M$275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Month'!$M$276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193288.06971378101</c:v>
                </c:pt>
                <c:pt idx="1">
                  <c:v>184618.68677743699</c:v>
                </c:pt>
                <c:pt idx="2">
                  <c:v>209936.45458464199</c:v>
                </c:pt>
                <c:pt idx="3">
                  <c:v>198536.06116629401</c:v>
                </c:pt>
                <c:pt idx="4">
                  <c:v>213489.77832054</c:v>
                </c:pt>
                <c:pt idx="5">
                  <c:v>204276.393508095</c:v>
                </c:pt>
                <c:pt idx="6">
                  <c:v>211596.189876166</c:v>
                </c:pt>
                <c:pt idx="7">
                  <c:v>213971.55324394899</c:v>
                </c:pt>
                <c:pt idx="8">
                  <c:v>202712.54368882001</c:v>
                </c:pt>
                <c:pt idx="9">
                  <c:v>219731.027864773</c:v>
                </c:pt>
                <c:pt idx="10">
                  <c:v>206233.24363453701</c:v>
                </c:pt>
                <c:pt idx="11">
                  <c:v>218649.994412778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Month'!$M$277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207728.66198857999</c:v>
                </c:pt>
                <c:pt idx="1">
                  <c:v>186836.687343775</c:v>
                </c:pt>
                <c:pt idx="2">
                  <c:v>216586.88822154599</c:v>
                </c:pt>
                <c:pt idx="3">
                  <c:v>203216.645632309</c:v>
                </c:pt>
                <c:pt idx="4">
                  <c:v>211118.29700797299</c:v>
                </c:pt>
                <c:pt idx="5">
                  <c:v>204642.355318549</c:v>
                </c:pt>
                <c:pt idx="6">
                  <c:v>177190.82767974201</c:v>
                </c:pt>
                <c:pt idx="7">
                  <c:v>210276.12434444201</c:v>
                </c:pt>
                <c:pt idx="8">
                  <c:v>206302.62789839</c:v>
                </c:pt>
                <c:pt idx="9">
                  <c:v>203194.12541848599</c:v>
                </c:pt>
                <c:pt idx="10">
                  <c:v>208068.03055027901</c:v>
                </c:pt>
                <c:pt idx="11">
                  <c:v>204008.00944908799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Month'!$M$278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Month'!$N$278:$Y$278</c:f>
              <c:numCache>
                <c:formatCode>General</c:formatCode>
                <c:ptCount val="12"/>
                <c:pt idx="0">
                  <c:v>200716.73978716999</c:v>
                </c:pt>
                <c:pt idx="1">
                  <c:v>180633.861933879</c:v>
                </c:pt>
                <c:pt idx="2">
                  <c:v>185906.07128383199</c:v>
                </c:pt>
                <c:pt idx="3">
                  <c:v>157272.578469534</c:v>
                </c:pt>
                <c:pt idx="4">
                  <c:v>94223.930830799</c:v>
                </c:pt>
                <c:pt idx="5">
                  <c:v>175335.37682977199</c:v>
                </c:pt>
                <c:pt idx="6">
                  <c:v>127142.507917946</c:v>
                </c:pt>
                <c:pt idx="7">
                  <c:v>129025.450401893</c:v>
                </c:pt>
                <c:pt idx="8">
                  <c:v>124303.326972739</c:v>
                </c:pt>
                <c:pt idx="9">
                  <c:v>115543.12249102</c:v>
                </c:pt>
                <c:pt idx="10">
                  <c:v>117946.042906513</c:v>
                </c:pt>
                <c:pt idx="11">
                  <c:v>142495.73898459499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ser>
          <c:idx val="17"/>
          <c:order val="17"/>
          <c:tx>
            <c:strRef>
              <c:f>'Disposition Month'!$M$279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Month'!$N$279:$Y$279</c:f>
              <c:numCache>
                <c:formatCode>General</c:formatCode>
                <c:ptCount val="12"/>
                <c:pt idx="0">
                  <c:v>145245.61043732599</c:v>
                </c:pt>
                <c:pt idx="1">
                  <c:v>130796.775971294</c:v>
                </c:pt>
                <c:pt idx="2">
                  <c:v>145798.15384632899</c:v>
                </c:pt>
                <c:pt idx="3">
                  <c:v>142915.482152732</c:v>
                </c:pt>
                <c:pt idx="4">
                  <c:v>147271.29799147</c:v>
                </c:pt>
                <c:pt idx="5">
                  <c:v>141904.036857845</c:v>
                </c:pt>
                <c:pt idx="6">
                  <c:v>147102.60451718801</c:v>
                </c:pt>
                <c:pt idx="7">
                  <c:v>124986.471807451</c:v>
                </c:pt>
                <c:pt idx="8">
                  <c:v>62543.395949496997</c:v>
                </c:pt>
                <c:pt idx="9">
                  <c:v>108507.81794004</c:v>
                </c:pt>
                <c:pt idx="10">
                  <c:v>116787.22906517499</c:v>
                </c:pt>
                <c:pt idx="11">
                  <c:v>127025.307062839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1-4EEA-B9AF-1641181013ED}"/>
            </c:ext>
          </c:extLst>
        </c:ser>
        <c:ser>
          <c:idx val="18"/>
          <c:order val="18"/>
          <c:tx>
            <c:strRef>
              <c:f>'Disposition Month'!$M$280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Month'!$N$280:$Y$280</c:f>
              <c:numCache>
                <c:formatCode>General</c:formatCode>
                <c:ptCount val="12"/>
                <c:pt idx="0">
                  <c:v>125631.552800766</c:v>
                </c:pt>
                <c:pt idx="1">
                  <c:v>115275.395419964</c:v>
                </c:pt>
                <c:pt idx="2">
                  <c:v>132353.126316248</c:v>
                </c:pt>
                <c:pt idx="3">
                  <c:v>148087.28508468499</c:v>
                </c:pt>
                <c:pt idx="4">
                  <c:v>150711.82106631601</c:v>
                </c:pt>
                <c:pt idx="5">
                  <c:v>144146.03027880401</c:v>
                </c:pt>
                <c:pt idx="6">
                  <c:v>152229.49780915401</c:v>
                </c:pt>
                <c:pt idx="7">
                  <c:v>143998.30733333301</c:v>
                </c:pt>
                <c:pt idx="8">
                  <c:v>132662.403089642</c:v>
                </c:pt>
                <c:pt idx="9">
                  <c:v>152696.596401777</c:v>
                </c:pt>
                <c:pt idx="10">
                  <c:v>142990.31837761399</c:v>
                </c:pt>
                <c:pt idx="11">
                  <c:v>136318.96823976299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A-4DEC-9EB3-7F972F65DAF8}"/>
            </c:ext>
          </c:extLst>
        </c:ser>
        <c:ser>
          <c:idx val="19"/>
          <c:order val="19"/>
          <c:tx>
            <c:strRef>
              <c:f>'Disposition Month'!$M$281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Month'!$N$281:$Y$281</c:f>
              <c:numCache>
                <c:formatCode>#,##0.00</c:formatCode>
                <c:ptCount val="12"/>
                <c:pt idx="0">
                  <c:v>139509.10836549799</c:v>
                </c:pt>
                <c:pt idx="1">
                  <c:v>124941.29234621501</c:v>
                </c:pt>
                <c:pt idx="2">
                  <c:v>133839.24016120299</c:v>
                </c:pt>
                <c:pt idx="3">
                  <c:v>127610.07194266299</c:v>
                </c:pt>
                <c:pt idx="4">
                  <c:v>133309.153487737</c:v>
                </c:pt>
                <c:pt idx="5">
                  <c:v>127956.176369166</c:v>
                </c:pt>
                <c:pt idx="6">
                  <c:v>128047.94453668001</c:v>
                </c:pt>
                <c:pt idx="7">
                  <c:v>134178.84685287601</c:v>
                </c:pt>
                <c:pt idx="8">
                  <c:v>126148.93586157401</c:v>
                </c:pt>
                <c:pt idx="9">
                  <c:v>125230.620448118</c:v>
                </c:pt>
                <c:pt idx="10" formatCode="#,##0.000">
                  <c:v>127484.14701546601</c:v>
                </c:pt>
                <c:pt idx="11" formatCode="General">
                  <c:v>131536.01233116901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39-46AF-9210-24180819C658}"/>
            </c:ext>
          </c:extLst>
        </c:ser>
        <c:ser>
          <c:idx val="20"/>
          <c:order val="20"/>
          <c:tx>
            <c:strRef>
              <c:f>'Disposition Month'!$M$282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Month'!$N$282:$Y$282</c:f>
              <c:numCache>
                <c:formatCode>General</c:formatCode>
                <c:ptCount val="12"/>
                <c:pt idx="0">
                  <c:v>135428.59367876701</c:v>
                </c:pt>
                <c:pt idx="1">
                  <c:v>120334.627176927</c:v>
                </c:pt>
                <c:pt idx="2">
                  <c:v>125187.21941161501</c:v>
                </c:pt>
                <c:pt idx="3">
                  <c:v>127203.82160693601</c:v>
                </c:pt>
                <c:pt idx="4">
                  <c:v>127053.63584267</c:v>
                </c:pt>
                <c:pt idx="5">
                  <c:v>116787.65203673601</c:v>
                </c:pt>
                <c:pt idx="6">
                  <c:v>121088.892216723</c:v>
                </c:pt>
                <c:pt idx="7">
                  <c:v>100026.77485332001</c:v>
                </c:pt>
                <c:pt idx="8">
                  <c:v>90661.132883749</c:v>
                </c:pt>
                <c:pt idx="9">
                  <c:v>105918.092634774</c:v>
                </c:pt>
                <c:pt idx="10">
                  <c:v>102917.112963519</c:v>
                </c:pt>
                <c:pt idx="11">
                  <c:v>106307.851775353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39-46AF-9210-24180819C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Month'!$M$262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Month'!$N$262:$Y$262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439528.96090617601</c:v>
                      </c:pt>
                      <c:pt idx="1">
                        <c:v>352554.18074302399</c:v>
                      </c:pt>
                      <c:pt idx="2">
                        <c:v>388250.30564981903</c:v>
                      </c:pt>
                      <c:pt idx="3">
                        <c:v>371664.94968947303</c:v>
                      </c:pt>
                      <c:pt idx="4">
                        <c:v>376944.419134308</c:v>
                      </c:pt>
                      <c:pt idx="5">
                        <c:v>364373.39083432802</c:v>
                      </c:pt>
                      <c:pt idx="6">
                        <c:v>373376.36701310403</c:v>
                      </c:pt>
                      <c:pt idx="7">
                        <c:v>374957.04543857201</c:v>
                      </c:pt>
                      <c:pt idx="8">
                        <c:v>252648.34940940799</c:v>
                      </c:pt>
                      <c:pt idx="9">
                        <c:v>294836.08750282298</c:v>
                      </c:pt>
                      <c:pt idx="10">
                        <c:v>306161.90200133098</c:v>
                      </c:pt>
                      <c:pt idx="11">
                        <c:v>325615.34984864801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Month'!$N$263:$Y$263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Month'!$M$264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Month'!$M$265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Month'!$N$265:$Y$265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Month'!$M$266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Month'!$M$267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Month'!$N$267:$Y$267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B3-47D5-AEE9-89B5E3C6F367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Month'!$M$268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plus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Month'!$N$268:$Y$268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306331.07212858298</c:v>
                      </c:pt>
                      <c:pt idx="1">
                        <c:v>305578.47640770703</c:v>
                      </c:pt>
                      <c:pt idx="2">
                        <c:v>325698.63092944497</c:v>
                      </c:pt>
                      <c:pt idx="3">
                        <c:v>328811.54585523298</c:v>
                      </c:pt>
                      <c:pt idx="4">
                        <c:v>324519.78591738798</c:v>
                      </c:pt>
                      <c:pt idx="5">
                        <c:v>315482.03310204699</c:v>
                      </c:pt>
                      <c:pt idx="6">
                        <c:v>328812.15654130699</c:v>
                      </c:pt>
                      <c:pt idx="7">
                        <c:v>367858.64456785901</c:v>
                      </c:pt>
                      <c:pt idx="8">
                        <c:v>327870.716555472</c:v>
                      </c:pt>
                      <c:pt idx="9">
                        <c:v>347353.03464627999</c:v>
                      </c:pt>
                      <c:pt idx="10">
                        <c:v>307710.34779658902</c:v>
                      </c:pt>
                      <c:pt idx="11">
                        <c:v>326418.77197902102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B3-47D5-AEE9-89B5E3C6F367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Month'!$M$269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Month'!$N$269:$Y$269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289933.801264279</c:v>
                      </c:pt>
                      <c:pt idx="1">
                        <c:v>300448.11865709198</c:v>
                      </c:pt>
                      <c:pt idx="2">
                        <c:v>350333.92757733399</c:v>
                      </c:pt>
                      <c:pt idx="3">
                        <c:v>324508.42118392698</c:v>
                      </c:pt>
                      <c:pt idx="4">
                        <c:v>325166.87311009999</c:v>
                      </c:pt>
                      <c:pt idx="5">
                        <c:v>313539.40973677801</c:v>
                      </c:pt>
                      <c:pt idx="6">
                        <c:v>317672.23063590098</c:v>
                      </c:pt>
                      <c:pt idx="7">
                        <c:v>344112.03167693102</c:v>
                      </c:pt>
                      <c:pt idx="8">
                        <c:v>297685.96681910899</c:v>
                      </c:pt>
                      <c:pt idx="9">
                        <c:v>346547.70302868</c:v>
                      </c:pt>
                      <c:pt idx="10">
                        <c:v>339844.16586564702</c:v>
                      </c:pt>
                      <c:pt idx="11">
                        <c:v>351073.06417927402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B3-47D5-AEE9-89B5E3C6F367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Month'!$M$270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Month'!$N$270:$Y$270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350153.20710683399</c:v>
                      </c:pt>
                      <c:pt idx="1">
                        <c:v>303701.98057338299</c:v>
                      </c:pt>
                      <c:pt idx="2">
                        <c:v>331411.33775149297</c:v>
                      </c:pt>
                      <c:pt idx="3">
                        <c:v>328742.294713918</c:v>
                      </c:pt>
                      <c:pt idx="4">
                        <c:v>338444.932251397</c:v>
                      </c:pt>
                      <c:pt idx="5">
                        <c:v>322440.18200785102</c:v>
                      </c:pt>
                      <c:pt idx="6">
                        <c:v>349392.99104951799</c:v>
                      </c:pt>
                      <c:pt idx="7">
                        <c:v>291191.010585115</c:v>
                      </c:pt>
                      <c:pt idx="8">
                        <c:v>251369.62620641899</c:v>
                      </c:pt>
                      <c:pt idx="9">
                        <c:v>344344.08230810001</c:v>
                      </c:pt>
                      <c:pt idx="10">
                        <c:v>335227.400356183</c:v>
                      </c:pt>
                      <c:pt idx="11">
                        <c:v>352771.29816596402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AB3-47D5-AEE9-89B5E3C6F367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Month'!$M$271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rgbClr val="7030A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Month'!$N$271:$Y$271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345022.84454960702</c:v>
                      </c:pt>
                      <c:pt idx="1">
                        <c:v>311610.63215863</c:v>
                      </c:pt>
                      <c:pt idx="2">
                        <c:v>344201.78248945501</c:v>
                      </c:pt>
                      <c:pt idx="3">
                        <c:v>328382.32469114702</c:v>
                      </c:pt>
                      <c:pt idx="4">
                        <c:v>345619.07895514701</c:v>
                      </c:pt>
                      <c:pt idx="5">
                        <c:v>337212.72533523099</c:v>
                      </c:pt>
                      <c:pt idx="6">
                        <c:v>327400.14534300799</c:v>
                      </c:pt>
                      <c:pt idx="7">
                        <c:v>357765.66011842899</c:v>
                      </c:pt>
                      <c:pt idx="8">
                        <c:v>343390.46234113199</c:v>
                      </c:pt>
                      <c:pt idx="9">
                        <c:v>328246.63309647498</c:v>
                      </c:pt>
                      <c:pt idx="10">
                        <c:v>314843.47705087898</c:v>
                      </c:pt>
                      <c:pt idx="11">
                        <c:v>339859.108474156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9999999991"/>
          <c:h val="3.316888355057312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11"/>
          <c:order val="10"/>
          <c:tx>
            <c:strRef>
              <c:f>'Disposition Month'!$M$510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Month'!$N$510:$Y$510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Month'!$M$511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Month'!$N$511:$Y$511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Month'!$M$512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Month'!$N$512:$Y$512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Month'!$M$513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Month'!$N$513:$Y$513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Month'!$M$514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Month'!$N$514:$Y$514</c:f>
              <c:numCache>
                <c:formatCode>General</c:formatCode>
                <c:ptCount val="12"/>
                <c:pt idx="0">
                  <c:v>5754939.4500000002</c:v>
                </c:pt>
                <c:pt idx="1">
                  <c:v>4623341.3600000003</c:v>
                </c:pt>
                <c:pt idx="2">
                  <c:v>4330410.66</c:v>
                </c:pt>
                <c:pt idx="3">
                  <c:v>4155528.06</c:v>
                </c:pt>
                <c:pt idx="4">
                  <c:v>4252725.78</c:v>
                </c:pt>
                <c:pt idx="5">
                  <c:v>4556364.67</c:v>
                </c:pt>
                <c:pt idx="6">
                  <c:v>4860301.6399999997</c:v>
                </c:pt>
                <c:pt idx="7">
                  <c:v>4755330.46</c:v>
                </c:pt>
                <c:pt idx="8">
                  <c:v>4777374.62</c:v>
                </c:pt>
                <c:pt idx="9">
                  <c:v>5444365.6500000004</c:v>
                </c:pt>
                <c:pt idx="10">
                  <c:v>6434760.5</c:v>
                </c:pt>
                <c:pt idx="11">
                  <c:v>7488261.1600000001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Month'!$M$515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Month'!$N$515:$Y$515</c:f>
              <c:numCache>
                <c:formatCode>General</c:formatCode>
                <c:ptCount val="12"/>
                <c:pt idx="0">
                  <c:v>5756358.1100000003</c:v>
                </c:pt>
                <c:pt idx="1">
                  <c:v>4628476.83</c:v>
                </c:pt>
                <c:pt idx="2">
                  <c:v>5247938.24</c:v>
                </c:pt>
                <c:pt idx="3">
                  <c:v>4401747.51</c:v>
                </c:pt>
                <c:pt idx="4">
                  <c:v>4378693.21</c:v>
                </c:pt>
                <c:pt idx="5">
                  <c:v>3771351.81</c:v>
                </c:pt>
                <c:pt idx="6">
                  <c:v>3064490.77</c:v>
                </c:pt>
                <c:pt idx="7">
                  <c:v>3318307.95</c:v>
                </c:pt>
                <c:pt idx="8">
                  <c:v>3730142.13</c:v>
                </c:pt>
                <c:pt idx="9">
                  <c:v>3762641.16</c:v>
                </c:pt>
                <c:pt idx="10">
                  <c:v>4082715.4</c:v>
                </c:pt>
                <c:pt idx="11">
                  <c:v>3794864.5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Month'!$M$516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Month'!$N$516:$Y$516</c:f>
              <c:numCache>
                <c:formatCode>General</c:formatCode>
                <c:ptCount val="12"/>
                <c:pt idx="0">
                  <c:v>3019678.61</c:v>
                </c:pt>
                <c:pt idx="1">
                  <c:v>2626769.46</c:v>
                </c:pt>
                <c:pt idx="2">
                  <c:v>2584279.44</c:v>
                </c:pt>
                <c:pt idx="3">
                  <c:v>2211159.4300000002</c:v>
                </c:pt>
                <c:pt idx="4">
                  <c:v>2197041.23</c:v>
                </c:pt>
                <c:pt idx="5">
                  <c:v>1892752.2</c:v>
                </c:pt>
                <c:pt idx="6">
                  <c:v>1986935.5</c:v>
                </c:pt>
                <c:pt idx="7">
                  <c:v>2302252.9900000002</c:v>
                </c:pt>
                <c:pt idx="8">
                  <c:v>2356752.2400000002</c:v>
                </c:pt>
                <c:pt idx="9">
                  <c:v>2531949.96</c:v>
                </c:pt>
                <c:pt idx="10">
                  <c:v>3448508.44</c:v>
                </c:pt>
                <c:pt idx="11">
                  <c:v>3738661.02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ser>
          <c:idx val="17"/>
          <c:order val="17"/>
          <c:tx>
            <c:strRef>
              <c:f>'Disposition Month'!$M$517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Month'!$N$517:$Y$517</c:f>
              <c:numCache>
                <c:formatCode>General</c:formatCode>
                <c:ptCount val="12"/>
                <c:pt idx="0">
                  <c:v>3632448.76</c:v>
                </c:pt>
                <c:pt idx="1">
                  <c:v>5410833.9500000002</c:v>
                </c:pt>
                <c:pt idx="2">
                  <c:v>3752183.99</c:v>
                </c:pt>
                <c:pt idx="3">
                  <c:v>3469134.5</c:v>
                </c:pt>
                <c:pt idx="4">
                  <c:v>4264876.97</c:v>
                </c:pt>
                <c:pt idx="5">
                  <c:v>4523999.79</c:v>
                </c:pt>
                <c:pt idx="6">
                  <c:v>5695548.3899999997</c:v>
                </c:pt>
                <c:pt idx="7">
                  <c:v>6147022.1299999999</c:v>
                </c:pt>
                <c:pt idx="8">
                  <c:v>6522768.96</c:v>
                </c:pt>
                <c:pt idx="9">
                  <c:v>9245855.9199999999</c:v>
                </c:pt>
                <c:pt idx="10">
                  <c:v>9813048</c:v>
                </c:pt>
                <c:pt idx="11">
                  <c:v>8386015.9400000004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7-447E-831E-8213F2917B51}"/>
            </c:ext>
          </c:extLst>
        </c:ser>
        <c:ser>
          <c:idx val="18"/>
          <c:order val="18"/>
          <c:tx>
            <c:strRef>
              <c:f>'Disposition Month'!$M$518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Month'!$N$518:$Y$518</c:f>
              <c:numCache>
                <c:formatCode>General</c:formatCode>
                <c:ptCount val="12"/>
                <c:pt idx="0">
                  <c:v>7501311.6600000001</c:v>
                </c:pt>
                <c:pt idx="1">
                  <c:v>8433379.3699999992</c:v>
                </c:pt>
                <c:pt idx="2">
                  <c:v>8222084.5199999996</c:v>
                </c:pt>
                <c:pt idx="3">
                  <c:v>10243940.18</c:v>
                </c:pt>
                <c:pt idx="4">
                  <c:v>13651013.93</c:v>
                </c:pt>
                <c:pt idx="5">
                  <c:v>15716558.07</c:v>
                </c:pt>
                <c:pt idx="6">
                  <c:v>12435841.92</c:v>
                </c:pt>
                <c:pt idx="7">
                  <c:v>14432160.82</c:v>
                </c:pt>
                <c:pt idx="8">
                  <c:v>15309289.380000001</c:v>
                </c:pt>
                <c:pt idx="9">
                  <c:v>11232368.08</c:v>
                </c:pt>
                <c:pt idx="10">
                  <c:v>9407579.1199999992</c:v>
                </c:pt>
                <c:pt idx="11">
                  <c:v>10937689.26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A-48EA-AC0F-87D8FB041F0D}"/>
            </c:ext>
          </c:extLst>
        </c:ser>
        <c:ser>
          <c:idx val="19"/>
          <c:order val="19"/>
          <c:tx>
            <c:strRef>
              <c:f>'Disposition Month'!$M$519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Month'!$N$519:$Y$519</c:f>
              <c:numCache>
                <c:formatCode>General</c:formatCode>
                <c:ptCount val="12"/>
                <c:pt idx="0">
                  <c:v>7690257.0899999999</c:v>
                </c:pt>
                <c:pt idx="1">
                  <c:v>4880527.8</c:v>
                </c:pt>
                <c:pt idx="2">
                  <c:v>4276814.42</c:v>
                </c:pt>
                <c:pt idx="3">
                  <c:v>3374593.04</c:v>
                </c:pt>
                <c:pt idx="4">
                  <c:v>3628715.1</c:v>
                </c:pt>
                <c:pt idx="5">
                  <c:v>3448677.32</c:v>
                </c:pt>
                <c:pt idx="6">
                  <c:v>4395294.95</c:v>
                </c:pt>
                <c:pt idx="7">
                  <c:v>4066605.57</c:v>
                </c:pt>
                <c:pt idx="8">
                  <c:v>4079991.07</c:v>
                </c:pt>
                <c:pt idx="9">
                  <c:v>4226695.88</c:v>
                </c:pt>
                <c:pt idx="10">
                  <c:v>4091653.46</c:v>
                </c:pt>
                <c:pt idx="11">
                  <c:v>4004945.4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2-4898-B569-E5D55923F6B0}"/>
            </c:ext>
          </c:extLst>
        </c:ser>
        <c:ser>
          <c:idx val="20"/>
          <c:order val="20"/>
          <c:tx>
            <c:strRef>
              <c:f>'Disposition Month'!$M$520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Month'!$N$499:$Y$499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Month'!$N$520:$Y$520</c:f>
              <c:numCache>
                <c:formatCode>0.00</c:formatCode>
                <c:ptCount val="12"/>
                <c:pt idx="0">
                  <c:v>6272595.1799999997</c:v>
                </c:pt>
                <c:pt idx="1">
                  <c:v>4231198.28</c:v>
                </c:pt>
                <c:pt idx="2">
                  <c:v>2935734.03</c:v>
                </c:pt>
                <c:pt idx="3">
                  <c:v>2588759.2200000002</c:v>
                </c:pt>
                <c:pt idx="4">
                  <c:v>2784916.43</c:v>
                </c:pt>
                <c:pt idx="5">
                  <c:v>3756909.5</c:v>
                </c:pt>
                <c:pt idx="6">
                  <c:v>3857304.29</c:v>
                </c:pt>
                <c:pt idx="7">
                  <c:v>3307276.67</c:v>
                </c:pt>
                <c:pt idx="8">
                  <c:v>3098911.25</c:v>
                </c:pt>
                <c:pt idx="9">
                  <c:v>3820867.6</c:v>
                </c:pt>
                <c:pt idx="10">
                  <c:v>3470444.99</c:v>
                </c:pt>
                <c:pt idx="11">
                  <c:v>4617710.7300000004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2-4898-B569-E5D55923F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Month'!$M$500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Month'!$N$500:$Y$500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25202770.559999999</c:v>
                      </c:pt>
                      <c:pt idx="1">
                        <c:v>21713481.75</c:v>
                      </c:pt>
                      <c:pt idx="2">
                        <c:v>21545449.5</c:v>
                      </c:pt>
                      <c:pt idx="3">
                        <c:v>22377863.359999999</c:v>
                      </c:pt>
                      <c:pt idx="4">
                        <c:v>24492404.359999999</c:v>
                      </c:pt>
                      <c:pt idx="5">
                        <c:v>26209022.23</c:v>
                      </c:pt>
                      <c:pt idx="6">
                        <c:v>25507010.940000001</c:v>
                      </c:pt>
                      <c:pt idx="7">
                        <c:v>23902636.719999999</c:v>
                      </c:pt>
                      <c:pt idx="8">
                        <c:v>16416773.4</c:v>
                      </c:pt>
                      <c:pt idx="9">
                        <c:v>21431923.059999999</c:v>
                      </c:pt>
                      <c:pt idx="10">
                        <c:v>24831129.18</c:v>
                      </c:pt>
                      <c:pt idx="11">
                        <c:v>25639168.280000001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Month'!$N$501:$Y$501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Month'!$N$502:$Y$502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Month'!$N$503:$Y$503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Month'!$M$504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Month'!$N$504:$Y$504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Month'!$M$505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Month'!$N$505:$Y$505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Month'!$M$506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Month'!$N$506:$Y$506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872-450B-8AF4-91435EDE2374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Month'!$M$507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 cap="rnd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Month'!$N$507:$Y$507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15628640.98</c:v>
                      </c:pt>
                      <c:pt idx="1">
                        <c:v>13669618.27</c:v>
                      </c:pt>
                      <c:pt idx="2">
                        <c:v>15109936.359999999</c:v>
                      </c:pt>
                      <c:pt idx="3">
                        <c:v>15790804.42</c:v>
                      </c:pt>
                      <c:pt idx="4">
                        <c:v>15244550.449999999</c:v>
                      </c:pt>
                      <c:pt idx="5">
                        <c:v>15318259.4</c:v>
                      </c:pt>
                      <c:pt idx="6">
                        <c:v>15795211.550000001</c:v>
                      </c:pt>
                      <c:pt idx="7">
                        <c:v>15606591.699999999</c:v>
                      </c:pt>
                      <c:pt idx="8">
                        <c:v>13172474.01</c:v>
                      </c:pt>
                      <c:pt idx="9">
                        <c:v>13454099.66</c:v>
                      </c:pt>
                      <c:pt idx="10">
                        <c:v>12206226.07</c:v>
                      </c:pt>
                      <c:pt idx="11">
                        <c:v>12406251.810000001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872-450B-8AF4-91435EDE2374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Month'!$M$508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Month'!$N$508:$Y$508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10573776.67</c:v>
                      </c:pt>
                      <c:pt idx="1">
                        <c:v>8909926.2799999993</c:v>
                      </c:pt>
                      <c:pt idx="2">
                        <c:v>8353393.7699999996</c:v>
                      </c:pt>
                      <c:pt idx="3">
                        <c:v>7279677.2000000002</c:v>
                      </c:pt>
                      <c:pt idx="4">
                        <c:v>8207420.0599999996</c:v>
                      </c:pt>
                      <c:pt idx="5">
                        <c:v>8549547.3300000001</c:v>
                      </c:pt>
                      <c:pt idx="6">
                        <c:v>10759599.59</c:v>
                      </c:pt>
                      <c:pt idx="7">
                        <c:v>9466728.2799999993</c:v>
                      </c:pt>
                      <c:pt idx="8">
                        <c:v>9475142.5</c:v>
                      </c:pt>
                      <c:pt idx="9">
                        <c:v>12308493.779999999</c:v>
                      </c:pt>
                      <c:pt idx="10">
                        <c:v>13709823.439999999</c:v>
                      </c:pt>
                      <c:pt idx="11">
                        <c:v>14151633.460000001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872-450B-8AF4-91435EDE2374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Month'!$M$509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rgbClr val="7030A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Month'!$N$509:$Y$509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12914471.52</c:v>
                      </c:pt>
                      <c:pt idx="1">
                        <c:v>11426949.710000001</c:v>
                      </c:pt>
                      <c:pt idx="2">
                        <c:v>14383084.279999999</c:v>
                      </c:pt>
                      <c:pt idx="3">
                        <c:v>14227861.66</c:v>
                      </c:pt>
                      <c:pt idx="4">
                        <c:v>16313061.810000001</c:v>
                      </c:pt>
                      <c:pt idx="5">
                        <c:v>13875056.699999999</c:v>
                      </c:pt>
                      <c:pt idx="6">
                        <c:v>13326385.380000001</c:v>
                      </c:pt>
                      <c:pt idx="7">
                        <c:v>12121772.119999999</c:v>
                      </c:pt>
                      <c:pt idx="8">
                        <c:v>12934245.619999999</c:v>
                      </c:pt>
                      <c:pt idx="9">
                        <c:v>11884857.59</c:v>
                      </c:pt>
                      <c:pt idx="10">
                        <c:v>11453161.189999999</c:v>
                      </c:pt>
                      <c:pt idx="11">
                        <c:v>13780047.23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11"/>
          <c:order val="10"/>
          <c:tx>
            <c:strRef>
              <c:f>'Disposition Month'!$M$536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Month'!$N$536:$Y$536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Month'!$M$537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Month'!$N$537:$Y$537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Month'!$M$538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Month'!$N$538:$Y$538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Month'!$M$539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Month'!$N$539:$Y$539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Month'!$M$540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Month'!$N$540:$Y$540</c:f>
              <c:numCache>
                <c:formatCode>General</c:formatCode>
                <c:ptCount val="12"/>
                <c:pt idx="0">
                  <c:v>1758610.6901978999</c:v>
                </c:pt>
                <c:pt idx="1">
                  <c:v>1626096.2700390001</c:v>
                </c:pt>
                <c:pt idx="2">
                  <c:v>1746944.9304808499</c:v>
                </c:pt>
                <c:pt idx="3">
                  <c:v>1629049.73784092</c:v>
                </c:pt>
                <c:pt idx="4">
                  <c:v>1613532.5216773101</c:v>
                </c:pt>
                <c:pt idx="5">
                  <c:v>1656576.28301246</c:v>
                </c:pt>
                <c:pt idx="6">
                  <c:v>1772589.35388948</c:v>
                </c:pt>
                <c:pt idx="7">
                  <c:v>1709125.95836257</c:v>
                </c:pt>
                <c:pt idx="8">
                  <c:v>1687060.8959718</c:v>
                </c:pt>
                <c:pt idx="9">
                  <c:v>1811674.1080602801</c:v>
                </c:pt>
                <c:pt idx="10">
                  <c:v>1782418.8463834701</c:v>
                </c:pt>
                <c:pt idx="11">
                  <c:v>1831192.0630068299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Month'!$M$541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Month'!$N$541:$Y$541</c:f>
              <c:numCache>
                <c:formatCode>General</c:formatCode>
                <c:ptCount val="12"/>
                <c:pt idx="0">
                  <c:v>1869367.4409989</c:v>
                </c:pt>
                <c:pt idx="1">
                  <c:v>1765621.2655382501</c:v>
                </c:pt>
                <c:pt idx="2">
                  <c:v>1985336.3665335299</c:v>
                </c:pt>
                <c:pt idx="3">
                  <c:v>1828492.87032758</c:v>
                </c:pt>
                <c:pt idx="4">
                  <c:v>1873205.27455342</c:v>
                </c:pt>
                <c:pt idx="5">
                  <c:v>1730584.8639165999</c:v>
                </c:pt>
                <c:pt idx="6">
                  <c:v>1524956.4207599</c:v>
                </c:pt>
                <c:pt idx="7">
                  <c:v>2122316.5923958402</c:v>
                </c:pt>
                <c:pt idx="8">
                  <c:v>2115027.4195042201</c:v>
                </c:pt>
                <c:pt idx="9">
                  <c:v>2220137.2087758901</c:v>
                </c:pt>
                <c:pt idx="10">
                  <c:v>2129055.1727904198</c:v>
                </c:pt>
                <c:pt idx="11">
                  <c:v>2225922.2715614499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Month'!$M$542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Month'!$N$542:$Y$542</c:f>
              <c:numCache>
                <c:formatCode>General</c:formatCode>
                <c:ptCount val="12"/>
                <c:pt idx="0">
                  <c:v>2103275.3072195798</c:v>
                </c:pt>
                <c:pt idx="1">
                  <c:v>1985643.2859313199</c:v>
                </c:pt>
                <c:pt idx="2">
                  <c:v>2070357.5716444601</c:v>
                </c:pt>
                <c:pt idx="3">
                  <c:v>1869720.0293641</c:v>
                </c:pt>
                <c:pt idx="4">
                  <c:v>1688187.0423145499</c:v>
                </c:pt>
                <c:pt idx="5">
                  <c:v>1559977.76517929</c:v>
                </c:pt>
                <c:pt idx="6">
                  <c:v>1631381.8765281001</c:v>
                </c:pt>
                <c:pt idx="7">
                  <c:v>1249053.9469920499</c:v>
                </c:pt>
                <c:pt idx="8">
                  <c:v>1321842.88292679</c:v>
                </c:pt>
                <c:pt idx="9">
                  <c:v>1345844.81987499</c:v>
                </c:pt>
                <c:pt idx="10">
                  <c:v>1411604.4240752701</c:v>
                </c:pt>
                <c:pt idx="11">
                  <c:v>1564146.4120160199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ser>
          <c:idx val="17"/>
          <c:order val="17"/>
          <c:tx>
            <c:strRef>
              <c:f>'Disposition Month'!$M$543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Month'!$N$543:$Y$543</c:f>
              <c:numCache>
                <c:formatCode>General</c:formatCode>
                <c:ptCount val="12"/>
                <c:pt idx="0">
                  <c:v>2226472.7443115199</c:v>
                </c:pt>
                <c:pt idx="1">
                  <c:v>1982916.84945412</c:v>
                </c:pt>
                <c:pt idx="2">
                  <c:v>2244654.3454335299</c:v>
                </c:pt>
                <c:pt idx="3">
                  <c:v>2157769.28734576</c:v>
                </c:pt>
                <c:pt idx="4">
                  <c:v>2269551.3707495402</c:v>
                </c:pt>
                <c:pt idx="5">
                  <c:v>2903310.77757442</c:v>
                </c:pt>
                <c:pt idx="6">
                  <c:v>1637895.4940704999</c:v>
                </c:pt>
                <c:pt idx="7">
                  <c:v>2340177.30899934</c:v>
                </c:pt>
                <c:pt idx="8">
                  <c:v>2148382.3599020098</c:v>
                </c:pt>
                <c:pt idx="9">
                  <c:v>2424316.5384784001</c:v>
                </c:pt>
                <c:pt idx="10">
                  <c:v>2552476.5445043398</c:v>
                </c:pt>
                <c:pt idx="11">
                  <c:v>2653522.8601431302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DFD-9F2B-ED5335168B04}"/>
            </c:ext>
          </c:extLst>
        </c:ser>
        <c:ser>
          <c:idx val="18"/>
          <c:order val="18"/>
          <c:tx>
            <c:strRef>
              <c:f>'Disposition Month'!$M$544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5">
                    <a:lumMod val="75000"/>
                  </a:schemeClr>
                </a:solidFill>
                <a:ln w="9525">
                  <a:solidFill>
                    <a:schemeClr val="accent5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76-47AE-AB3F-FF3E0FADC78A}"/>
              </c:ext>
            </c:extLst>
          </c:dPt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Month'!$N$544:$Y$544</c:f>
              <c:numCache>
                <c:formatCode>General</c:formatCode>
                <c:ptCount val="12"/>
                <c:pt idx="0">
                  <c:v>3014894.2819407801</c:v>
                </c:pt>
                <c:pt idx="1">
                  <c:v>2754151.2868615398</c:v>
                </c:pt>
                <c:pt idx="2">
                  <c:v>2968063.5550600099</c:v>
                </c:pt>
                <c:pt idx="3">
                  <c:v>2933593.6528232498</c:v>
                </c:pt>
                <c:pt idx="4">
                  <c:v>2993385.5762193701</c:v>
                </c:pt>
                <c:pt idx="5">
                  <c:v>2978837.5852659699</c:v>
                </c:pt>
                <c:pt idx="6">
                  <c:v>3025635.0038676001</c:v>
                </c:pt>
                <c:pt idx="7">
                  <c:v>2865428.5823254301</c:v>
                </c:pt>
                <c:pt idx="8">
                  <c:v>3119350.0302615599</c:v>
                </c:pt>
                <c:pt idx="9">
                  <c:v>3227805.4636215102</c:v>
                </c:pt>
                <c:pt idx="10">
                  <c:v>3144027.66978388</c:v>
                </c:pt>
                <c:pt idx="11">
                  <c:v>3000283.4074300802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6-47AE-AB3F-FF3E0FADC78A}"/>
            </c:ext>
          </c:extLst>
        </c:ser>
        <c:ser>
          <c:idx val="19"/>
          <c:order val="19"/>
          <c:tx>
            <c:strRef>
              <c:f>'Disposition Month'!$M$545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Month'!$N$545:$Y$545</c:f>
              <c:numCache>
                <c:formatCode>General</c:formatCode>
                <c:ptCount val="12"/>
                <c:pt idx="0">
                  <c:v>2084098.5072571901</c:v>
                </c:pt>
                <c:pt idx="1">
                  <c:v>1985930.05008305</c:v>
                </c:pt>
                <c:pt idx="2">
                  <c:v>2028691.1216917499</c:v>
                </c:pt>
                <c:pt idx="3">
                  <c:v>1910562.4096858001</c:v>
                </c:pt>
                <c:pt idx="4">
                  <c:v>2040986.9151761699</c:v>
                </c:pt>
                <c:pt idx="5">
                  <c:v>1862751.6145116</c:v>
                </c:pt>
                <c:pt idx="6">
                  <c:v>1943464.0517120999</c:v>
                </c:pt>
                <c:pt idx="7">
                  <c:v>1919396.8976274999</c:v>
                </c:pt>
                <c:pt idx="8">
                  <c:v>1836699.0020238999</c:v>
                </c:pt>
                <c:pt idx="9">
                  <c:v>1800729.085164</c:v>
                </c:pt>
                <c:pt idx="10">
                  <c:v>1601714.1319035999</c:v>
                </c:pt>
                <c:pt idx="11">
                  <c:v>1707070.2587657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0-43E0-B305-898594EFFFE3}"/>
            </c:ext>
          </c:extLst>
        </c:ser>
        <c:ser>
          <c:idx val="20"/>
          <c:order val="20"/>
          <c:tx>
            <c:strRef>
              <c:f>'Disposition Month'!$M$546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Month'!$N$525:$Y$525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Month'!$N$546:$Y$546</c:f>
              <c:numCache>
                <c:formatCode>0.00</c:formatCode>
                <c:ptCount val="12"/>
                <c:pt idx="0">
                  <c:v>2862333.4853972001</c:v>
                </c:pt>
                <c:pt idx="1">
                  <c:v>2843835.2653478999</c:v>
                </c:pt>
                <c:pt idx="2">
                  <c:v>2857768.4491015002</c:v>
                </c:pt>
                <c:pt idx="3">
                  <c:v>2694091.0154193998</c:v>
                </c:pt>
                <c:pt idx="4">
                  <c:v>2546843.2280776999</c:v>
                </c:pt>
                <c:pt idx="5">
                  <c:v>2459573.5558817</c:v>
                </c:pt>
                <c:pt idx="6">
                  <c:v>2517881.5891300999</c:v>
                </c:pt>
                <c:pt idx="7">
                  <c:v>2644488.9133071001</c:v>
                </c:pt>
                <c:pt idx="8">
                  <c:v>2451462.3161662999</c:v>
                </c:pt>
                <c:pt idx="9">
                  <c:v>2452872.141417</c:v>
                </c:pt>
                <c:pt idx="10">
                  <c:v>2410809.3215691</c:v>
                </c:pt>
                <c:pt idx="11">
                  <c:v>2261741.7719262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0-43E0-B305-898594EF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Month'!$M$526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Month'!$N$526:$Y$526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4140584.3971097199</c:v>
                      </c:pt>
                      <c:pt idx="1">
                        <c:v>3759594.0515562999</c:v>
                      </c:pt>
                      <c:pt idx="2">
                        <c:v>4059345.9773357799</c:v>
                      </c:pt>
                      <c:pt idx="3">
                        <c:v>4086536.5760553102</c:v>
                      </c:pt>
                      <c:pt idx="4">
                        <c:v>3978747.3673637598</c:v>
                      </c:pt>
                      <c:pt idx="5">
                        <c:v>3983946.1281394102</c:v>
                      </c:pt>
                      <c:pt idx="6">
                        <c:v>4165204.0446436601</c:v>
                      </c:pt>
                      <c:pt idx="7">
                        <c:v>4100591.0618431899</c:v>
                      </c:pt>
                      <c:pt idx="8">
                        <c:v>3249916.4451372102</c:v>
                      </c:pt>
                      <c:pt idx="9">
                        <c:v>3657942.9023627201</c:v>
                      </c:pt>
                      <c:pt idx="10">
                        <c:v>3631156.02341926</c:v>
                      </c:pt>
                      <c:pt idx="11">
                        <c:v>3430954.9187634699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Month'!$M$527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Month'!$N$527:$Y$527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Month'!$M$528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Month'!$N$528:$Y$528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Month'!$M$529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Month'!$N$529:$Y$529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Month'!$M$530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Month'!$N$530:$Y$530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Month'!$M$531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Month'!$N$531:$Y$531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Month'!$N$532:$Y$532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04-4210-B155-0C587E955DFC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 cap="rnd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Month'!$N$533:$Y$533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3457243.0842013899</c:v>
                      </c:pt>
                      <c:pt idx="1">
                        <c:v>3223437.2451164201</c:v>
                      </c:pt>
                      <c:pt idx="2">
                        <c:v>3762696.9150382401</c:v>
                      </c:pt>
                      <c:pt idx="3">
                        <c:v>3672049.0705538299</c:v>
                      </c:pt>
                      <c:pt idx="4">
                        <c:v>3481557.13080739</c:v>
                      </c:pt>
                      <c:pt idx="5">
                        <c:v>3352562.4752425398</c:v>
                      </c:pt>
                      <c:pt idx="6">
                        <c:v>3517719.4931378299</c:v>
                      </c:pt>
                      <c:pt idx="7">
                        <c:v>3653274.17930101</c:v>
                      </c:pt>
                      <c:pt idx="8">
                        <c:v>3283584.1392127201</c:v>
                      </c:pt>
                      <c:pt idx="9">
                        <c:v>3631482.0895234901</c:v>
                      </c:pt>
                      <c:pt idx="10">
                        <c:v>3589808.3252400798</c:v>
                      </c:pt>
                      <c:pt idx="11">
                        <c:v>3704364.8622238501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904-4210-B155-0C587E955DFC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Month'!$M$534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Month'!$N$534:$Y$534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3617113.47580782</c:v>
                      </c:pt>
                      <c:pt idx="1">
                        <c:v>3359105.6657841098</c:v>
                      </c:pt>
                      <c:pt idx="2">
                        <c:v>3628030.1824391801</c:v>
                      </c:pt>
                      <c:pt idx="3">
                        <c:v>3557143.1770983501</c:v>
                      </c:pt>
                      <c:pt idx="4">
                        <c:v>3600786.7327474002</c:v>
                      </c:pt>
                      <c:pt idx="5">
                        <c:v>3558328.3891504901</c:v>
                      </c:pt>
                      <c:pt idx="6">
                        <c:v>3746938.1706518601</c:v>
                      </c:pt>
                      <c:pt idx="7">
                        <c:v>3227504.5235491302</c:v>
                      </c:pt>
                      <c:pt idx="8">
                        <c:v>3467157.3585043098</c:v>
                      </c:pt>
                      <c:pt idx="9">
                        <c:v>3830897.53566849</c:v>
                      </c:pt>
                      <c:pt idx="10">
                        <c:v>4019006.0722573199</c:v>
                      </c:pt>
                      <c:pt idx="11">
                        <c:v>4127804.4652244998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04-4210-B155-0C587E955DFC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Month'!$M$535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rgbClr val="7030A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Month'!$N$535:$Y$535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4105230.1342321299</c:v>
                      </c:pt>
                      <c:pt idx="1">
                        <c:v>3532687.4964948799</c:v>
                      </c:pt>
                      <c:pt idx="2">
                        <c:v>4020816.7977016801</c:v>
                      </c:pt>
                      <c:pt idx="3">
                        <c:v>3533424.9274199102</c:v>
                      </c:pt>
                      <c:pt idx="4">
                        <c:v>4076019.2154437001</c:v>
                      </c:pt>
                      <c:pt idx="5">
                        <c:v>3595453.0088969599</c:v>
                      </c:pt>
                      <c:pt idx="6">
                        <c:v>3744606.3363147001</c:v>
                      </c:pt>
                      <c:pt idx="7">
                        <c:v>3614393.4490958098</c:v>
                      </c:pt>
                      <c:pt idx="8">
                        <c:v>3679296.89777222</c:v>
                      </c:pt>
                      <c:pt idx="9">
                        <c:v>3365870.6442591702</c:v>
                      </c:pt>
                      <c:pt idx="10">
                        <c:v>3308458.3553426801</c:v>
                      </c:pt>
                      <c:pt idx="11">
                        <c:v>3481320.29714404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9999999991"/>
          <c:h val="3.13977490101872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421586542188567E-2"/>
          <c:y val="0.10391179916069813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2'!$A$273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2'!$B$273:$M$273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2"/>
          <c:order val="1"/>
          <c:tx>
            <c:strRef>
              <c:f>'Lease Sale Table 2'!$A$274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2'!$B$274:$M$274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8B3-4A93-9F50-2FC8080407BD}"/>
            </c:ext>
          </c:extLst>
        </c:ser>
        <c:ser>
          <c:idx val="3"/>
          <c:order val="2"/>
          <c:tx>
            <c:strRef>
              <c:f>'Lease Sale Table 2'!$A$275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2'!$B$275:$M$275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8B3-4A93-9F50-2FC8080407BD}"/>
            </c:ext>
          </c:extLst>
        </c:ser>
        <c:ser>
          <c:idx val="4"/>
          <c:order val="3"/>
          <c:tx>
            <c:strRef>
              <c:f>'Lease Sale Table 2'!$A$276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2'!$B$276:$M$276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18B3-4A93-9F50-2FC8080407BD}"/>
            </c:ext>
          </c:extLst>
        </c:ser>
        <c:ser>
          <c:idx val="1"/>
          <c:order val="4"/>
          <c:tx>
            <c:strRef>
              <c:f>'Lease Sale Table 2'!$A$277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2'!$B$277:$M$277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strRef>
              <c:f>'Lease Sale Table 2'!$A$278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2'!$B$278:$M$278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strRef>
              <c:f>'Lease Sale Table 2'!$A$279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2'!$B$279:$M$279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2'!$B$280:$M$280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2'!$A$281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2'!$B$281:$M$281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2'!$A$282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2'!$B$282:$M$282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2'!$A$283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2'!$B$283:$M$283</c:f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2'!$A$284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2'!$B$284:$M$284</c:f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2'!$A$285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2'!$B$285:$M$285</c:f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2'!$A$286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2'!$B$286:$M$286</c:f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2'!$A$287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2'!$B$287:$M$287</c:f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2'!$A$288</c:f>
              <c:strCache>
                <c:ptCount val="1"/>
                <c:pt idx="0">
                  <c:v>2019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2'!$B$288:$M$288</c:f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2'!$A$289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2'!$B$289:$M$289</c:f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2'!$A$290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2'!$B$290:$M$290</c:f>
              <c:numCache>
                <c:formatCode>_(* #,##0.00_);_(* \(#,##0.00\);_(* "-"??_);_(@_)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>
                  <c:v>1351.1434754635316</c:v>
                </c:pt>
                <c:pt idx="3">
                  <c:v>653.16608828420465</c:v>
                </c:pt>
                <c:pt idx="4">
                  <c:v>792.9221148379761</c:v>
                </c:pt>
                <c:pt idx="5">
                  <c:v>752.5550507393657</c:v>
                </c:pt>
                <c:pt idx="6">
                  <c:v>155.11743127002867</c:v>
                </c:pt>
                <c:pt idx="7">
                  <c:v>388.48463279799211</c:v>
                </c:pt>
                <c:pt idx="8">
                  <c:v>1646.2184655476167</c:v>
                </c:pt>
                <c:pt idx="9">
                  <c:v>202</c:v>
                </c:pt>
                <c:pt idx="10">
                  <c:v>380</c:v>
                </c:pt>
                <c:pt idx="11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ser>
          <c:idx val="18"/>
          <c:order val="18"/>
          <c:tx>
            <c:strRef>
              <c:f>'Lease Sale Table 2'!$A$291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2'!$B$291:$M$291</c:f>
              <c:numCache>
                <c:formatCode>_(* #,##0.00_);_(* \(#,##0.00\);_(* "-"??_);_(@_)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>
                  <c:v>1421.0782326712606</c:v>
                </c:pt>
                <c:pt idx="3">
                  <c:v>1994.5359721447628</c:v>
                </c:pt>
                <c:pt idx="4">
                  <c:v>912.25822789405845</c:v>
                </c:pt>
                <c:pt idx="5">
                  <c:v>276.72181800059803</c:v>
                </c:pt>
                <c:pt idx="6">
                  <c:v>284.0456584861542</c:v>
                </c:pt>
                <c:pt idx="7">
                  <c:v>2553.6224184872831</c:v>
                </c:pt>
                <c:pt idx="8">
                  <c:v>833.69931204335774</c:v>
                </c:pt>
                <c:pt idx="9">
                  <c:v>1910.108695652174</c:v>
                </c:pt>
                <c:pt idx="10">
                  <c:v>2865.5870020964362</c:v>
                </c:pt>
                <c:pt idx="11">
                  <c:v>411.8413515632991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8-451B-9BA0-3E4194FEA129}"/>
            </c:ext>
          </c:extLst>
        </c:ser>
        <c:ser>
          <c:idx val="19"/>
          <c:order val="19"/>
          <c:tx>
            <c:strRef>
              <c:f>'Lease Sale Table 2'!$A$292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2'!$B$292:$M$292</c:f>
              <c:numCache>
                <c:formatCode>_(* #,##0.00_);_(* \(#,##0.00\);_(* "-"??_);_(@_)</c:formatCode>
                <c:ptCount val="12"/>
                <c:pt idx="0">
                  <c:v>241.87867010601721</c:v>
                </c:pt>
                <c:pt idx="1">
                  <c:v>902.84762912982092</c:v>
                </c:pt>
                <c:pt idx="2">
                  <c:v>220.00000000000003</c:v>
                </c:pt>
                <c:pt idx="3">
                  <c:v>267.66349068860978</c:v>
                </c:pt>
                <c:pt idx="4">
                  <c:v>1765.8385093167701</c:v>
                </c:pt>
                <c:pt idx="5">
                  <c:v>3639.0856763338502</c:v>
                </c:pt>
                <c:pt idx="6">
                  <c:v>1019.1888285676247</c:v>
                </c:pt>
                <c:pt idx="7">
                  <c:v>880.44870339252464</c:v>
                </c:pt>
                <c:pt idx="8">
                  <c:v>1567.4765082034937</c:v>
                </c:pt>
                <c:pt idx="9">
                  <c:v>0</c:v>
                </c:pt>
                <c:pt idx="10">
                  <c:v>2897.8320393083527</c:v>
                </c:pt>
                <c:pt idx="11">
                  <c:v>1574.76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79D-43FD-A90D-11122F4B8336}"/>
            </c:ext>
          </c:extLst>
        </c:ser>
        <c:ser>
          <c:idx val="20"/>
          <c:order val="20"/>
          <c:tx>
            <c:strRef>
              <c:f>'Lease Sale Table 2'!$A$293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2'!$B$293:$M$293</c:f>
              <c:numCache>
                <c:formatCode>_(* #,##0.00_);_(* \(#,##0.00\);_(* "-"??_);_(@_)</c:formatCode>
                <c:ptCount val="12"/>
                <c:pt idx="0">
                  <c:v>554.14200903954293</c:v>
                </c:pt>
                <c:pt idx="1">
                  <c:v>3500</c:v>
                </c:pt>
                <c:pt idx="2">
                  <c:v>621.62162162162167</c:v>
                </c:pt>
                <c:pt idx="3">
                  <c:v>258.68761921320561</c:v>
                </c:pt>
                <c:pt idx="4">
                  <c:v>167.53198517492194</c:v>
                </c:pt>
                <c:pt idx="5">
                  <c:v>2091.54</c:v>
                </c:pt>
                <c:pt idx="6">
                  <c:v>2014.989412494265</c:v>
                </c:pt>
                <c:pt idx="7">
                  <c:v>2313.0949778249733</c:v>
                </c:pt>
                <c:pt idx="8">
                  <c:v>485.16625191137234</c:v>
                </c:pt>
                <c:pt idx="9">
                  <c:v>2731.6599981097002</c:v>
                </c:pt>
                <c:pt idx="10">
                  <c:v>3748.4762413824042</c:v>
                </c:pt>
                <c:pt idx="11">
                  <c:v>2385.2179091875432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79D-43FD-A90D-11122F4B8336}"/>
            </c:ext>
          </c:extLst>
        </c:ser>
        <c:ser>
          <c:idx val="21"/>
          <c:order val="21"/>
          <c:tx>
            <c:strRef>
              <c:f>'Lease Sale Table 2'!$A$294</c:f>
              <c:strCache>
                <c:ptCount val="1"/>
                <c:pt idx="0">
                  <c:v>2025</c:v>
                </c:pt>
              </c:strCache>
            </c:strRef>
          </c:tx>
          <c:cat>
            <c:strRef>
              <c:f>'Lease Sale Table 2'!$B$272:$M$272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2'!$B$294:$M$294</c:f>
              <c:numCache>
                <c:formatCode>_(* #,##0.00_);_(* \(#,##0.00\);_(* "-"??_);_(@_)</c:formatCode>
                <c:ptCount val="12"/>
                <c:pt idx="0">
                  <c:v>195.94707769066284</c:v>
                </c:pt>
                <c:pt idx="1">
                  <c:v>492.33436758532577</c:v>
                </c:pt>
                <c:pt idx="2">
                  <c:v>1560.8375070220829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3-44D8-8E03-5E266F940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/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2023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206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April 30, 2023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April 30, 2023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2023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2023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206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2023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2023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2023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2023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April 2023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April 12,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0720" cy="71094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93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44450</xdr:colOff>
      <xdr:row>33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580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7580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10725" cy="7343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ard%20Presentation%2005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%20and%20Severance%20t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RecptsC "/>
      <sheetName val="$RecptsT"/>
      <sheetName val="OProC"/>
      <sheetName val="OProT"/>
      <sheetName val="GProC "/>
      <sheetName val="GProT"/>
      <sheetName val="RoyC"/>
      <sheetName val="RoyT"/>
      <sheetName val="ORoyC"/>
      <sheetName val="GRoyC"/>
      <sheetName val="OVolC"/>
      <sheetName val="GVolC"/>
      <sheetName val="O&amp;GVolT"/>
      <sheetName val="$PerAcC"/>
      <sheetName val="LAcsC"/>
      <sheetName val="ProAcsC"/>
      <sheetName val="L&amp;PAcsT"/>
      <sheetName val="LSaleT"/>
      <sheetName val="Dispmth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>
        <row r="247">
          <cell r="B247">
            <v>25</v>
          </cell>
          <cell r="C247">
            <v>29601.61</v>
          </cell>
          <cell r="D247">
            <v>10</v>
          </cell>
          <cell r="E247">
            <v>0.4</v>
          </cell>
          <cell r="F247">
            <v>10</v>
          </cell>
          <cell r="G247">
            <v>1312.6769999999999</v>
          </cell>
          <cell r="H247">
            <v>727409.47</v>
          </cell>
          <cell r="I247">
            <v>554.14200903954293</v>
          </cell>
          <cell r="J247" t="str">
            <v>3 tracts withdrawn by staff 197 acres</v>
          </cell>
        </row>
        <row r="248">
          <cell r="B248">
            <v>6</v>
          </cell>
          <cell r="C248">
            <v>94.873000000000005</v>
          </cell>
          <cell r="D248">
            <v>1</v>
          </cell>
          <cell r="E248">
            <v>0.16666666666666666</v>
          </cell>
          <cell r="F248">
            <v>1</v>
          </cell>
          <cell r="G248">
            <v>4</v>
          </cell>
          <cell r="H248">
            <v>14000</v>
          </cell>
          <cell r="I248">
            <v>3500</v>
          </cell>
        </row>
        <row r="249">
          <cell r="B249">
            <v>5</v>
          </cell>
          <cell r="C249">
            <v>2703.44</v>
          </cell>
          <cell r="D249">
            <v>3</v>
          </cell>
          <cell r="E249">
            <v>0.6</v>
          </cell>
          <cell r="F249">
            <v>2</v>
          </cell>
          <cell r="G249">
            <v>37</v>
          </cell>
          <cell r="H249">
            <v>23000</v>
          </cell>
          <cell r="I249">
            <v>621.62162162162167</v>
          </cell>
        </row>
        <row r="250">
          <cell r="B250">
            <v>14</v>
          </cell>
          <cell r="C250">
            <v>13745.843000000001</v>
          </cell>
          <cell r="D250">
            <v>7</v>
          </cell>
          <cell r="E250">
            <v>0.5</v>
          </cell>
          <cell r="F250">
            <v>6</v>
          </cell>
          <cell r="G250">
            <v>195.553</v>
          </cell>
          <cell r="H250">
            <v>50587.14</v>
          </cell>
          <cell r="I250">
            <v>258.68761921320561</v>
          </cell>
          <cell r="J250" t="str">
            <v>April meeting canceled due to weather</v>
          </cell>
        </row>
        <row r="251">
          <cell r="B251">
            <v>37</v>
          </cell>
          <cell r="C251">
            <v>70831.714999999997</v>
          </cell>
          <cell r="D251">
            <v>7</v>
          </cell>
          <cell r="E251">
            <v>0.1891891891891892</v>
          </cell>
          <cell r="F251">
            <v>7</v>
          </cell>
          <cell r="G251">
            <v>5073.835</v>
          </cell>
          <cell r="H251">
            <v>850029.65</v>
          </cell>
          <cell r="I251">
            <v>167.53198517492194</v>
          </cell>
        </row>
        <row r="289">
          <cell r="B289">
            <v>554.14200903954293</v>
          </cell>
          <cell r="C289">
            <v>3500</v>
          </cell>
          <cell r="D289">
            <v>621.62162162162167</v>
          </cell>
          <cell r="E289">
            <v>258.68761921320561</v>
          </cell>
          <cell r="F289">
            <v>167.53198517492194</v>
          </cell>
        </row>
        <row r="314">
          <cell r="B314">
            <v>727409.47</v>
          </cell>
          <cell r="C314">
            <v>14000</v>
          </cell>
          <cell r="D314">
            <v>23000</v>
          </cell>
          <cell r="E314">
            <v>50587.14</v>
          </cell>
          <cell r="F314">
            <v>850029.65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everance Tax Rates"/>
    </sheetNames>
    <sheetDataSet>
      <sheetData sheetId="0">
        <row r="326">
          <cell r="B326">
            <v>4.1500000000000004</v>
          </cell>
          <cell r="C326">
            <v>77.09</v>
          </cell>
        </row>
        <row r="327">
          <cell r="B327">
            <v>4.2300000000000004</v>
          </cell>
          <cell r="C327">
            <v>74.5</v>
          </cell>
        </row>
        <row r="328">
          <cell r="B328">
            <v>4.13</v>
          </cell>
          <cell r="C328">
            <v>71</v>
          </cell>
        </row>
      </sheetData>
      <sheetData sheetId="1">
        <row r="302">
          <cell r="A302">
            <v>45658</v>
          </cell>
        </row>
        <row r="303">
          <cell r="A303">
            <v>45689</v>
          </cell>
        </row>
        <row r="304">
          <cell r="A304">
            <v>45717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  <pageSetUpPr fitToPage="1"/>
  </sheetPr>
  <dimension ref="A1:G61"/>
  <sheetViews>
    <sheetView workbookViewId="0">
      <pane ySplit="3" topLeftCell="A41" activePane="bottomLeft" state="frozen"/>
      <selection pane="bottomLeft" activeCell="C55" sqref="C55"/>
    </sheetView>
  </sheetViews>
  <sheetFormatPr defaultRowHeight="13.2" x14ac:dyDescent="0.25"/>
  <cols>
    <col min="1" max="1" width="18.44140625" customWidth="1"/>
    <col min="2" max="2" width="16.33203125" customWidth="1"/>
    <col min="3" max="3" width="19.5546875" customWidth="1"/>
    <col min="4" max="4" width="20.88671875" customWidth="1"/>
    <col min="5" max="5" width="16.6640625" customWidth="1"/>
    <col min="6" max="6" width="17.5546875" customWidth="1"/>
    <col min="7" max="7" width="15.6640625" customWidth="1"/>
  </cols>
  <sheetData>
    <row r="1" spans="1:7" ht="15.6" x14ac:dyDescent="0.3">
      <c r="A1" s="28" t="s">
        <v>93</v>
      </c>
    </row>
    <row r="2" spans="1:7" x14ac:dyDescent="0.25">
      <c r="G2" s="4"/>
    </row>
    <row r="3" spans="1:7" x14ac:dyDescent="0.25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6" x14ac:dyDescent="0.3">
      <c r="A4" s="42"/>
    </row>
    <row r="5" spans="1:7" x14ac:dyDescent="0.25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5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5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5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5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5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5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5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5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5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5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5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5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5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5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5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5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5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5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5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5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5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5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5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5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5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5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5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5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5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5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5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5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5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5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5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5">
      <c r="A41" s="84" t="s">
        <v>124</v>
      </c>
      <c r="B41" s="85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5">
      <c r="A42" s="84" t="s">
        <v>126</v>
      </c>
      <c r="B42" s="85">
        <v>4204596</v>
      </c>
      <c r="C42" s="85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5">
      <c r="A43" s="84" t="s">
        <v>143</v>
      </c>
      <c r="B43" s="85">
        <v>13580147</v>
      </c>
      <c r="C43" s="85">
        <v>220044711.69</v>
      </c>
      <c r="D43" s="82">
        <v>1394617.2799999998</v>
      </c>
      <c r="E43" s="82">
        <v>442926</v>
      </c>
      <c r="F43" s="82">
        <f t="shared" ref="F43:F48" si="5">SUM(B43:E43)</f>
        <v>235462401.97</v>
      </c>
      <c r="G43" s="82">
        <f t="shared" ref="G43:G48" si="6">F43/12</f>
        <v>19621866.830833334</v>
      </c>
    </row>
    <row r="44" spans="1:7" s="12" customFormat="1" x14ac:dyDescent="0.25">
      <c r="A44" s="84" t="s">
        <v>151</v>
      </c>
      <c r="B44" s="85">
        <v>2385673</v>
      </c>
      <c r="C44" s="85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5">
      <c r="A45" s="84" t="s">
        <v>165</v>
      </c>
      <c r="B45" s="85">
        <v>4431541</v>
      </c>
      <c r="C45" s="85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5">
      <c r="A46" s="92" t="s">
        <v>180</v>
      </c>
      <c r="B46" s="85">
        <v>9248410</v>
      </c>
      <c r="C46" s="85">
        <v>190982058.47999996</v>
      </c>
      <c r="D46" s="82">
        <v>5358171.6399999997</v>
      </c>
      <c r="E46" s="82">
        <v>3437361</v>
      </c>
      <c r="F46" s="82">
        <f t="shared" si="5"/>
        <v>209026001.11999995</v>
      </c>
      <c r="G46" s="82">
        <f t="shared" si="6"/>
        <v>17418833.426666662</v>
      </c>
    </row>
    <row r="47" spans="1:7" s="12" customFormat="1" x14ac:dyDescent="0.25">
      <c r="A47" s="92" t="s">
        <v>195</v>
      </c>
      <c r="B47" s="85">
        <v>10530257.24</v>
      </c>
      <c r="C47" s="85">
        <v>278878562.23000002</v>
      </c>
      <c r="D47" s="82">
        <f>3882850+1868314.01</f>
        <v>5751164.0099999998</v>
      </c>
      <c r="E47" s="82">
        <v>2691575.12</v>
      </c>
      <c r="F47" s="82">
        <f t="shared" si="5"/>
        <v>297851558.60000002</v>
      </c>
      <c r="G47" s="82">
        <f t="shared" si="6"/>
        <v>24820963.216666669</v>
      </c>
    </row>
    <row r="48" spans="1:7" s="12" customFormat="1" x14ac:dyDescent="0.25">
      <c r="A48" s="92" t="s">
        <v>212</v>
      </c>
      <c r="B48" s="85">
        <v>22295996.170000002</v>
      </c>
      <c r="C48" s="85">
        <v>160643422.44999999</v>
      </c>
      <c r="D48" s="82">
        <f>3274777.89+11888738.87</f>
        <v>15163516.76</v>
      </c>
      <c r="E48" s="82">
        <v>416361.15</v>
      </c>
      <c r="F48" s="82">
        <f t="shared" si="5"/>
        <v>198519296.53</v>
      </c>
      <c r="G48" s="82">
        <f t="shared" si="6"/>
        <v>16543274.710833333</v>
      </c>
    </row>
    <row r="49" spans="1:7" s="12" customFormat="1" x14ac:dyDescent="0.25">
      <c r="A49" s="92" t="s">
        <v>213</v>
      </c>
      <c r="B49" s="85">
        <f>(1045271.75/9)*12</f>
        <v>1393695.6666666667</v>
      </c>
      <c r="C49" s="85">
        <f>(99107670.13/9)*12</f>
        <v>132143560.17333332</v>
      </c>
      <c r="D49" s="85">
        <f>(3047545.84+12493798.55)/9*12</f>
        <v>20721792.520000003</v>
      </c>
      <c r="E49" s="82">
        <f>(880775.24/9)*12</f>
        <v>1174366.9866666666</v>
      </c>
      <c r="F49" s="82">
        <f t="shared" ref="F49" si="7">SUM(B49:E49)</f>
        <v>155433415.34666666</v>
      </c>
      <c r="G49" s="82">
        <f t="shared" ref="G49" si="8">F49/12</f>
        <v>12952784.612222223</v>
      </c>
    </row>
    <row r="50" spans="1:7" x14ac:dyDescent="0.25">
      <c r="A50" s="44"/>
      <c r="B50" s="50"/>
      <c r="C50" s="50"/>
      <c r="D50" s="50"/>
      <c r="E50" s="50"/>
      <c r="F50" s="50"/>
      <c r="G50" s="50"/>
    </row>
    <row r="51" spans="1:7" x14ac:dyDescent="0.25">
      <c r="A51" s="44"/>
      <c r="B51" s="50">
        <f>SUM(B5:B50)</f>
        <v>1575054732.3466668</v>
      </c>
      <c r="C51" s="50">
        <f>SUM(C5:C50)</f>
        <v>15194754864.859335</v>
      </c>
      <c r="D51" s="50">
        <f>SUM(D5:D50)</f>
        <v>718101134.61999989</v>
      </c>
      <c r="E51" s="50">
        <f>SUM(E5:E50)</f>
        <v>193230088.0866667</v>
      </c>
      <c r="F51" s="50">
        <f>SUM(F5:F50)</f>
        <v>17681140819.91267</v>
      </c>
      <c r="G51" s="50"/>
    </row>
    <row r="53" spans="1:7" x14ac:dyDescent="0.25">
      <c r="A53" s="46" t="s">
        <v>54</v>
      </c>
      <c r="B53" s="31">
        <f>B51/F51</f>
        <v>8.9081058082678979E-2</v>
      </c>
      <c r="C53" s="31">
        <f>C51/F51</f>
        <v>0.85937638411582906</v>
      </c>
      <c r="D53" s="31">
        <f>D51/F51</f>
        <v>4.0613959355567573E-2</v>
      </c>
      <c r="E53" s="31">
        <f>E51/F51</f>
        <v>1.0928598445924323E-2</v>
      </c>
      <c r="F53" s="75"/>
    </row>
    <row r="54" spans="1:7" x14ac:dyDescent="0.25">
      <c r="A54" s="46"/>
      <c r="B54" s="31"/>
      <c r="C54" s="31"/>
      <c r="D54" s="31"/>
      <c r="E54" s="31"/>
    </row>
    <row r="55" spans="1:7" x14ac:dyDescent="0.25">
      <c r="A55" s="79"/>
      <c r="B55" s="50"/>
      <c r="C55" s="50"/>
      <c r="D55" s="50"/>
      <c r="E55" s="50"/>
      <c r="F55" s="50"/>
      <c r="G55" s="45"/>
    </row>
    <row r="56" spans="1:7" x14ac:dyDescent="0.25">
      <c r="A56" s="44"/>
      <c r="B56" s="50"/>
      <c r="C56" s="50"/>
      <c r="D56" s="50"/>
      <c r="E56" s="50"/>
      <c r="F56" s="50"/>
      <c r="G56" s="45"/>
    </row>
    <row r="57" spans="1:7" x14ac:dyDescent="0.25">
      <c r="A57" s="44"/>
      <c r="B57" s="50"/>
      <c r="C57" s="50"/>
      <c r="D57" s="50"/>
      <c r="E57" s="52"/>
      <c r="F57" s="50"/>
    </row>
    <row r="58" spans="1:7" x14ac:dyDescent="0.25">
      <c r="A58" s="44"/>
      <c r="B58" s="50"/>
      <c r="C58" s="50"/>
      <c r="D58" s="50"/>
      <c r="E58" s="50"/>
      <c r="F58" s="50"/>
    </row>
    <row r="59" spans="1:7" x14ac:dyDescent="0.25">
      <c r="A59" s="44"/>
      <c r="B59" s="50"/>
      <c r="C59" s="50"/>
      <c r="D59" s="50"/>
      <c r="E59" s="50"/>
      <c r="F59" s="50"/>
    </row>
    <row r="60" spans="1:7" x14ac:dyDescent="0.25">
      <c r="A60" s="44"/>
      <c r="B60" s="51"/>
      <c r="C60" s="51"/>
      <c r="D60" s="51"/>
      <c r="E60" s="51"/>
      <c r="F60" s="51"/>
    </row>
    <row r="61" spans="1:7" x14ac:dyDescent="0.25">
      <c r="B61" s="51"/>
      <c r="C61" s="51"/>
      <c r="D61" s="51"/>
      <c r="E61" s="51"/>
      <c r="F61" s="51"/>
    </row>
  </sheetData>
  <phoneticPr fontId="4" type="noConversion"/>
  <pageMargins left="0.75" right="0.75" top="1" bottom="1" header="0.5" footer="0.5"/>
  <pageSetup scale="65" orientation="landscape" r:id="rId1"/>
  <headerFooter alignWithMargins="0">
    <oddFooter>&amp;LSource:  SONRIS Revenue Statements&amp;C2&amp;R&amp;"Arial,Italic"As of April 2023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  <pageSetUpPr fitToPage="1"/>
  </sheetPr>
  <dimension ref="A1:M346"/>
  <sheetViews>
    <sheetView workbookViewId="0">
      <pane ySplit="6" topLeftCell="A242" activePane="bottomLeft" state="frozen"/>
      <selection pane="bottomLeft" activeCell="C293" sqref="C293"/>
    </sheetView>
  </sheetViews>
  <sheetFormatPr defaultRowHeight="13.2" x14ac:dyDescent="0.25"/>
  <cols>
    <col min="1" max="1" width="15.33203125" customWidth="1"/>
    <col min="2" max="2" width="13" bestFit="1" customWidth="1"/>
    <col min="3" max="3" width="15" bestFit="1" customWidth="1"/>
    <col min="4" max="4" width="14" bestFit="1" customWidth="1"/>
    <col min="5" max="5" width="14.6640625" customWidth="1"/>
    <col min="6" max="6" width="13" bestFit="1" customWidth="1"/>
    <col min="7" max="7" width="14" bestFit="1" customWidth="1"/>
    <col min="8" max="8" width="14.6640625" customWidth="1"/>
    <col min="9" max="9" width="14" bestFit="1" customWidth="1"/>
    <col min="10" max="10" width="12.88671875" bestFit="1" customWidth="1"/>
    <col min="11" max="11" width="14" bestFit="1" customWidth="1"/>
    <col min="12" max="12" width="13.109375" bestFit="1" customWidth="1"/>
    <col min="13" max="13" width="12.88671875" bestFit="1" customWidth="1"/>
  </cols>
  <sheetData>
    <row r="1" spans="1:9" x14ac:dyDescent="0.25">
      <c r="A1" s="12" t="s">
        <v>8</v>
      </c>
    </row>
    <row r="2" spans="1:9" x14ac:dyDescent="0.25">
      <c r="A2" t="s">
        <v>9</v>
      </c>
    </row>
    <row r="3" spans="1:9" x14ac:dyDescent="0.25">
      <c r="A3" t="s">
        <v>10</v>
      </c>
    </row>
    <row r="4" spans="1:9" x14ac:dyDescent="0.25">
      <c r="A4" s="80" t="s">
        <v>215</v>
      </c>
    </row>
    <row r="5" spans="1:9" x14ac:dyDescent="0.25">
      <c r="A5" s="10"/>
    </row>
    <row r="6" spans="1:9" ht="26.4" x14ac:dyDescent="0.25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x14ac:dyDescent="0.25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x14ac:dyDescent="0.25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x14ac:dyDescent="0.25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x14ac:dyDescent="0.25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x14ac:dyDescent="0.25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x14ac:dyDescent="0.25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x14ac:dyDescent="0.25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x14ac:dyDescent="0.25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x14ac:dyDescent="0.25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x14ac:dyDescent="0.25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x14ac:dyDescent="0.25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x14ac:dyDescent="0.25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x14ac:dyDescent="0.25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x14ac:dyDescent="0.25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x14ac:dyDescent="0.25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x14ac:dyDescent="0.25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x14ac:dyDescent="0.25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x14ac:dyDescent="0.25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x14ac:dyDescent="0.25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x14ac:dyDescent="0.25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x14ac:dyDescent="0.25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x14ac:dyDescent="0.25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x14ac:dyDescent="0.25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x14ac:dyDescent="0.25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5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5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5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5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5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5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5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5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5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5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5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5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5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5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5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5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5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5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5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5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5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5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5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5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5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5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5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5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5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5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5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5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5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5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5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5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5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5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5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5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5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5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5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5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5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5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5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5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5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5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5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5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5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5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5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5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5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5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5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5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5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5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5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5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5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5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5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5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5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5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5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5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5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5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5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5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5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5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5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5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5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5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5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5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5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5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5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5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5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5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5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5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5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5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5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5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5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5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5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5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5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5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5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5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5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5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5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5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5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5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5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5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5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5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5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5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5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5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5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5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5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5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5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5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5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5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5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5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5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5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5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5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5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5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5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5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5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5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5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5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5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5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5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38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5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5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5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5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5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5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5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5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5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5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5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5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5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5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5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5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5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5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5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5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5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5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5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5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5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5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5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5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5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5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5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5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5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5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5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5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5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38" si="11">H210/G210</f>
        <v>791.43995044988048</v>
      </c>
    </row>
    <row r="211" spans="1:9" x14ac:dyDescent="0.25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5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5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5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5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5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5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5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5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5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5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5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5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5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9" x14ac:dyDescent="0.25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9" x14ac:dyDescent="0.25">
      <c r="A226" s="1">
        <v>44652</v>
      </c>
      <c r="B226" s="38">
        <v>5</v>
      </c>
      <c r="C226" s="39">
        <v>265.37200000000001</v>
      </c>
      <c r="D226" s="11">
        <v>5</v>
      </c>
      <c r="E226" s="25">
        <f t="shared" si="10"/>
        <v>1</v>
      </c>
      <c r="F226" s="37">
        <v>5</v>
      </c>
      <c r="G226" s="39">
        <v>265.37200000000001</v>
      </c>
      <c r="H226" s="40">
        <v>529294</v>
      </c>
      <c r="I226" s="6">
        <f t="shared" si="11"/>
        <v>1994.5359721447628</v>
      </c>
    </row>
    <row r="227" spans="1:9" x14ac:dyDescent="0.25">
      <c r="A227" s="1">
        <v>44682</v>
      </c>
      <c r="B227" s="38">
        <v>14</v>
      </c>
      <c r="C227" s="39">
        <v>11540.79</v>
      </c>
      <c r="D227" s="11">
        <v>8</v>
      </c>
      <c r="E227" s="25">
        <f t="shared" si="10"/>
        <v>0.5714285714285714</v>
      </c>
      <c r="F227" s="37">
        <v>8</v>
      </c>
      <c r="G227" s="39">
        <v>1101.74</v>
      </c>
      <c r="H227" s="40">
        <v>1005071.38</v>
      </c>
      <c r="I227" s="6">
        <f t="shared" si="11"/>
        <v>912.25822789405845</v>
      </c>
    </row>
    <row r="228" spans="1:9" x14ac:dyDescent="0.25">
      <c r="A228" s="1">
        <v>44713</v>
      </c>
      <c r="B228" s="38">
        <v>4</v>
      </c>
      <c r="C228" s="39">
        <v>4246.88</v>
      </c>
      <c r="D228" s="11">
        <v>3</v>
      </c>
      <c r="E228" s="25">
        <f t="shared" si="10"/>
        <v>0.75</v>
      </c>
      <c r="F228" s="37">
        <v>2</v>
      </c>
      <c r="G228" s="39">
        <v>200.66</v>
      </c>
      <c r="H228" s="40">
        <v>55527</v>
      </c>
      <c r="I228" s="6">
        <f t="shared" si="11"/>
        <v>276.72181800059803</v>
      </c>
    </row>
    <row r="229" spans="1:9" x14ac:dyDescent="0.25">
      <c r="A229" s="1">
        <v>44743</v>
      </c>
      <c r="B229" s="38">
        <v>17</v>
      </c>
      <c r="C229" s="39">
        <v>24652.9</v>
      </c>
      <c r="D229" s="11">
        <v>11</v>
      </c>
      <c r="E229" s="25">
        <f t="shared" si="10"/>
        <v>0.6470588235294118</v>
      </c>
      <c r="F229" s="37">
        <v>12</v>
      </c>
      <c r="G229" s="39">
        <v>2476.21</v>
      </c>
      <c r="H229" s="40">
        <v>703356.7</v>
      </c>
      <c r="I229" s="6">
        <f t="shared" si="11"/>
        <v>284.0456584861542</v>
      </c>
    </row>
    <row r="230" spans="1:9" x14ac:dyDescent="0.25">
      <c r="A230" s="1">
        <v>44774</v>
      </c>
      <c r="B230" s="38">
        <v>13</v>
      </c>
      <c r="C230" s="39">
        <v>11672</v>
      </c>
      <c r="D230" s="11">
        <v>7</v>
      </c>
      <c r="E230" s="25">
        <f t="shared" si="10"/>
        <v>0.53846153846153844</v>
      </c>
      <c r="F230" s="37">
        <v>7</v>
      </c>
      <c r="G230" s="39">
        <v>752.95</v>
      </c>
      <c r="H230" s="40">
        <v>1922750</v>
      </c>
      <c r="I230" s="6">
        <f t="shared" si="11"/>
        <v>2553.6224184872831</v>
      </c>
    </row>
    <row r="231" spans="1:9" x14ac:dyDescent="0.25">
      <c r="A231" s="1">
        <v>44805</v>
      </c>
      <c r="B231" s="38">
        <v>23</v>
      </c>
      <c r="C231" s="39">
        <v>37895.597000000002</v>
      </c>
      <c r="D231" s="11">
        <v>12</v>
      </c>
      <c r="E231" s="25">
        <f t="shared" si="10"/>
        <v>0.52173913043478259</v>
      </c>
      <c r="F231" s="37">
        <v>13</v>
      </c>
      <c r="G231" s="39">
        <v>2587.2269999999999</v>
      </c>
      <c r="H231" s="40">
        <v>2156969.37</v>
      </c>
      <c r="I231" s="6">
        <f t="shared" si="11"/>
        <v>833.69931204335774</v>
      </c>
    </row>
    <row r="232" spans="1:9" x14ac:dyDescent="0.25">
      <c r="A232" s="1">
        <v>44835</v>
      </c>
      <c r="B232" s="38">
        <v>3</v>
      </c>
      <c r="C232" s="39">
        <v>1269.76</v>
      </c>
      <c r="D232" s="11">
        <v>2</v>
      </c>
      <c r="E232" s="25">
        <f t="shared" si="10"/>
        <v>0.66666666666666663</v>
      </c>
      <c r="F232" s="37">
        <v>2</v>
      </c>
      <c r="G232" s="39">
        <v>138</v>
      </c>
      <c r="H232" s="40">
        <v>263595</v>
      </c>
      <c r="I232" s="6">
        <f t="shared" si="11"/>
        <v>1910.108695652174</v>
      </c>
    </row>
    <row r="233" spans="1:9" x14ac:dyDescent="0.25">
      <c r="A233" s="1">
        <v>44866</v>
      </c>
      <c r="B233" s="38">
        <v>5</v>
      </c>
      <c r="C233" s="39">
        <v>9985.0300000000007</v>
      </c>
      <c r="D233" s="11">
        <v>5</v>
      </c>
      <c r="E233" s="25">
        <f t="shared" si="10"/>
        <v>1</v>
      </c>
      <c r="F233" s="37">
        <v>2</v>
      </c>
      <c r="G233" s="39">
        <v>477</v>
      </c>
      <c r="H233" s="40">
        <v>1366885</v>
      </c>
      <c r="I233" s="6">
        <f t="shared" si="11"/>
        <v>2865.5870020964362</v>
      </c>
    </row>
    <row r="234" spans="1:9" x14ac:dyDescent="0.25">
      <c r="A234" s="1">
        <v>44896</v>
      </c>
      <c r="B234" s="38">
        <v>7</v>
      </c>
      <c r="C234" s="39">
        <v>2714.9479999999999</v>
      </c>
      <c r="D234" s="11">
        <v>4</v>
      </c>
      <c r="E234" s="25">
        <f t="shared" si="10"/>
        <v>0.5714285714285714</v>
      </c>
      <c r="F234" s="37">
        <v>5</v>
      </c>
      <c r="G234" s="39">
        <v>351.94799999999998</v>
      </c>
      <c r="H234" s="40">
        <v>144946.74</v>
      </c>
      <c r="I234" s="6">
        <f t="shared" si="11"/>
        <v>411.8413515632991</v>
      </c>
    </row>
    <row r="235" spans="1:9" x14ac:dyDescent="0.25">
      <c r="A235" s="1">
        <v>44927</v>
      </c>
      <c r="B235" s="38">
        <v>8</v>
      </c>
      <c r="C235" s="39">
        <v>3142.74</v>
      </c>
      <c r="D235" s="11">
        <v>5</v>
      </c>
      <c r="E235" s="25">
        <f t="shared" si="10"/>
        <v>0.625</v>
      </c>
      <c r="F235" s="37">
        <v>5</v>
      </c>
      <c r="G235" s="39">
        <v>377.20299999999997</v>
      </c>
      <c r="H235" s="40">
        <v>91237.36</v>
      </c>
      <c r="I235" s="6">
        <f t="shared" si="11"/>
        <v>241.87867010601721</v>
      </c>
    </row>
    <row r="236" spans="1:9" x14ac:dyDescent="0.25">
      <c r="A236" s="1">
        <v>44958</v>
      </c>
      <c r="B236" s="38">
        <v>16</v>
      </c>
      <c r="C236" s="39">
        <v>9658.2540000000008</v>
      </c>
      <c r="D236" s="11">
        <v>9</v>
      </c>
      <c r="E236" s="25">
        <f t="shared" si="10"/>
        <v>0.5625</v>
      </c>
      <c r="F236" s="37">
        <v>9</v>
      </c>
      <c r="G236" s="39">
        <v>1013.573</v>
      </c>
      <c r="H236" s="40">
        <v>915101.98</v>
      </c>
      <c r="I236" s="6">
        <f t="shared" si="11"/>
        <v>902.84762912982092</v>
      </c>
    </row>
    <row r="237" spans="1:9" x14ac:dyDescent="0.25">
      <c r="A237" s="1">
        <v>44986</v>
      </c>
      <c r="B237" s="38">
        <v>2</v>
      </c>
      <c r="C237" s="39">
        <v>191.76</v>
      </c>
      <c r="D237" s="11">
        <v>2</v>
      </c>
      <c r="E237" s="25">
        <f t="shared" si="10"/>
        <v>1</v>
      </c>
      <c r="F237" s="37">
        <v>1</v>
      </c>
      <c r="G237" s="39">
        <v>8.27</v>
      </c>
      <c r="H237" s="40">
        <v>1819.4</v>
      </c>
      <c r="I237" s="6">
        <f t="shared" si="11"/>
        <v>220.00000000000003</v>
      </c>
    </row>
    <row r="238" spans="1:9" x14ac:dyDescent="0.25">
      <c r="A238" s="1">
        <v>45017</v>
      </c>
      <c r="B238" s="38">
        <v>13</v>
      </c>
      <c r="C238" s="39">
        <v>19697.78</v>
      </c>
      <c r="D238" s="11">
        <v>8</v>
      </c>
      <c r="E238" s="25">
        <f t="shared" si="10"/>
        <v>0.61538461538461542</v>
      </c>
      <c r="F238" s="37">
        <v>11</v>
      </c>
      <c r="G238" s="39">
        <v>1200.68</v>
      </c>
      <c r="H238" s="40">
        <v>321378.2</v>
      </c>
      <c r="I238" s="6">
        <f t="shared" si="11"/>
        <v>267.66349068860978</v>
      </c>
    </row>
    <row r="239" spans="1:9" x14ac:dyDescent="0.25">
      <c r="A239" s="1">
        <v>45047</v>
      </c>
      <c r="B239" s="38">
        <v>5</v>
      </c>
      <c r="C239" s="39">
        <v>440.76</v>
      </c>
      <c r="D239" s="103">
        <v>4</v>
      </c>
      <c r="E239" s="25">
        <v>0.8</v>
      </c>
      <c r="F239" s="106">
        <v>2</v>
      </c>
      <c r="G239" s="39">
        <v>25.76</v>
      </c>
      <c r="H239" s="40">
        <v>45488</v>
      </c>
      <c r="I239" s="102">
        <v>1765.8385093167701</v>
      </c>
    </row>
    <row r="240" spans="1:9" x14ac:dyDescent="0.25">
      <c r="A240" s="1">
        <v>45078</v>
      </c>
      <c r="B240" s="38">
        <v>2</v>
      </c>
      <c r="C240" s="39">
        <v>135.51</v>
      </c>
      <c r="D240" s="103">
        <v>2</v>
      </c>
      <c r="E240" s="25">
        <v>1</v>
      </c>
      <c r="F240" s="106">
        <v>2</v>
      </c>
      <c r="G240" s="39">
        <v>135.51</v>
      </c>
      <c r="H240" s="40">
        <v>493132.5</v>
      </c>
      <c r="I240" s="102">
        <v>3639.0856763338502</v>
      </c>
    </row>
    <row r="241" spans="1:10" x14ac:dyDescent="0.25">
      <c r="A241" s="1">
        <v>45108</v>
      </c>
      <c r="B241" s="38">
        <v>6</v>
      </c>
      <c r="C241" s="39">
        <v>345.91500000000002</v>
      </c>
      <c r="D241" s="103">
        <v>5</v>
      </c>
      <c r="E241" s="25">
        <v>0.83333333333333337</v>
      </c>
      <c r="F241" s="106">
        <v>5</v>
      </c>
      <c r="G241" s="39">
        <v>338.005</v>
      </c>
      <c r="H241" s="40">
        <v>344490.92</v>
      </c>
      <c r="I241" s="102">
        <v>1019.1888285676247</v>
      </c>
    </row>
    <row r="242" spans="1:10" x14ac:dyDescent="0.25">
      <c r="A242" s="1">
        <v>45139</v>
      </c>
      <c r="B242" s="38">
        <v>6</v>
      </c>
      <c r="C242" s="39">
        <v>4068.076</v>
      </c>
      <c r="D242" s="103">
        <v>3</v>
      </c>
      <c r="E242" s="25">
        <v>0.5</v>
      </c>
      <c r="F242" s="106">
        <v>3</v>
      </c>
      <c r="G242" s="39">
        <v>88.075999999999993</v>
      </c>
      <c r="H242" s="40">
        <v>77546.399999999994</v>
      </c>
      <c r="I242" s="102">
        <v>880.44870339252464</v>
      </c>
    </row>
    <row r="243" spans="1:10" x14ac:dyDescent="0.25">
      <c r="A243" s="1">
        <v>45170</v>
      </c>
      <c r="B243" s="38">
        <v>11</v>
      </c>
      <c r="C243" s="39">
        <v>10538.671</v>
      </c>
      <c r="D243" s="103">
        <v>6</v>
      </c>
      <c r="E243" s="25">
        <v>0.54545454545454541</v>
      </c>
      <c r="F243" s="106">
        <v>6</v>
      </c>
      <c r="G243" s="39">
        <v>878.71100000000001</v>
      </c>
      <c r="H243" s="40">
        <v>1377358.85</v>
      </c>
      <c r="I243" s="102">
        <v>1567.4765082034937</v>
      </c>
    </row>
    <row r="244" spans="1:10" x14ac:dyDescent="0.25">
      <c r="A244" s="1">
        <v>45200</v>
      </c>
      <c r="B244" s="38">
        <v>4</v>
      </c>
      <c r="C244" s="39">
        <v>236.22</v>
      </c>
      <c r="D244" s="103">
        <v>4</v>
      </c>
      <c r="E244" s="25">
        <v>1</v>
      </c>
      <c r="F244" s="106">
        <v>0</v>
      </c>
      <c r="G244" s="39">
        <v>0</v>
      </c>
      <c r="H244" s="40">
        <v>0</v>
      </c>
      <c r="I244" s="102">
        <v>0</v>
      </c>
      <c r="J244" t="s">
        <v>197</v>
      </c>
    </row>
    <row r="245" spans="1:10" x14ac:dyDescent="0.25">
      <c r="A245" s="1">
        <v>45231</v>
      </c>
      <c r="B245" s="38">
        <v>4</v>
      </c>
      <c r="C245" s="39">
        <v>472.27100000000002</v>
      </c>
      <c r="D245" s="103">
        <v>3</v>
      </c>
      <c r="E245" s="25">
        <v>0.75</v>
      </c>
      <c r="F245" s="106">
        <v>3</v>
      </c>
      <c r="G245" s="39">
        <v>293.27100000000002</v>
      </c>
      <c r="H245" s="40">
        <v>849850.1</v>
      </c>
      <c r="I245" s="102">
        <v>2897.8320393083527</v>
      </c>
    </row>
    <row r="246" spans="1:10" x14ac:dyDescent="0.25">
      <c r="A246" s="1">
        <v>45261</v>
      </c>
      <c r="B246" s="38">
        <v>20</v>
      </c>
      <c r="C246" s="39">
        <v>9465.7060000000001</v>
      </c>
      <c r="D246" s="103">
        <v>14</v>
      </c>
      <c r="E246" s="25">
        <f>D246/B246</f>
        <v>0.7</v>
      </c>
      <c r="F246" s="106">
        <v>16</v>
      </c>
      <c r="G246" s="39">
        <v>2531.9180000000001</v>
      </c>
      <c r="H246" s="40">
        <v>3987169.45</v>
      </c>
      <c r="I246" s="102">
        <v>1574.76</v>
      </c>
    </row>
    <row r="247" spans="1:10" x14ac:dyDescent="0.25">
      <c r="A247" s="1">
        <v>45292</v>
      </c>
      <c r="B247" s="38">
        <f>[1]LSaleT!$B$247</f>
        <v>25</v>
      </c>
      <c r="C247" s="17">
        <f>[1]LSaleT!$C$247</f>
        <v>29601.61</v>
      </c>
      <c r="D247" s="105">
        <f>[1]LSaleT!$D$247</f>
        <v>10</v>
      </c>
      <c r="E247" s="16">
        <f>[1]LSaleT!$E$247</f>
        <v>0.4</v>
      </c>
      <c r="F247" s="105">
        <f>[1]LSaleT!$F$247</f>
        <v>10</v>
      </c>
      <c r="G247" s="17">
        <f>[1]LSaleT!$G$247</f>
        <v>1312.6769999999999</v>
      </c>
      <c r="H247" s="104">
        <f>[1]LSaleT!$H$247</f>
        <v>727409.47</v>
      </c>
      <c r="I247" s="104">
        <f>[1]LSaleT!$I$247</f>
        <v>554.14200903954293</v>
      </c>
      <c r="J247" s="38" t="str">
        <f>[1]LSaleT!$J$247</f>
        <v>3 tracts withdrawn by staff 197 acres</v>
      </c>
    </row>
    <row r="248" spans="1:10" x14ac:dyDescent="0.25">
      <c r="A248" s="1">
        <v>45323</v>
      </c>
      <c r="B248" s="38">
        <f>[1]LSaleT!$B$248</f>
        <v>6</v>
      </c>
      <c r="C248" s="39">
        <f>[1]LSaleT!$C$248:$I$248</f>
        <v>94.873000000000005</v>
      </c>
      <c r="D248" s="103">
        <f>[1]LSaleT!$C$248:$I$248</f>
        <v>1</v>
      </c>
      <c r="E248" s="25">
        <f>[1]LSaleT!$C$248:$I$248</f>
        <v>0.16666666666666666</v>
      </c>
      <c r="F248" s="103">
        <f>[1]LSaleT!$C$248:$I$248</f>
        <v>1</v>
      </c>
      <c r="G248" s="39">
        <f>[1]LSaleT!$C$248:$I$248</f>
        <v>4</v>
      </c>
      <c r="H248" s="102">
        <f>[1]LSaleT!$C$248:$I$248</f>
        <v>14000</v>
      </c>
      <c r="I248" s="102">
        <f>[1]LSaleT!$C$248:$I$248</f>
        <v>3500</v>
      </c>
      <c r="J248" s="39"/>
    </row>
    <row r="249" spans="1:10" x14ac:dyDescent="0.25">
      <c r="A249" s="1">
        <v>45352</v>
      </c>
      <c r="B249" s="38">
        <f>[1]LSaleT!$B$249</f>
        <v>5</v>
      </c>
      <c r="C249" s="17">
        <f>[1]LSaleT!$C$249:$J$249</f>
        <v>2703.44</v>
      </c>
      <c r="D249" s="105">
        <f>[1]LSaleT!$C$249:$J$249</f>
        <v>3</v>
      </c>
      <c r="E249" s="16">
        <f>[1]LSaleT!$C$249:$J$249</f>
        <v>0.6</v>
      </c>
      <c r="F249" s="105">
        <f>[1]LSaleT!$C$249:$J$249</f>
        <v>2</v>
      </c>
      <c r="G249" s="17">
        <f>[1]LSaleT!$C$249:$J$249</f>
        <v>37</v>
      </c>
      <c r="H249" s="104">
        <f>[1]LSaleT!$C$249:$J$249</f>
        <v>23000</v>
      </c>
      <c r="I249" s="104">
        <f>[1]LSaleT!$C$249:$J$249</f>
        <v>621.62162162162167</v>
      </c>
      <c r="J249" s="38"/>
    </row>
    <row r="250" spans="1:10" x14ac:dyDescent="0.25">
      <c r="A250" s="1">
        <v>45383</v>
      </c>
      <c r="B250" s="38">
        <f>[1]LSaleT!$B$250:$J$250</f>
        <v>14</v>
      </c>
      <c r="C250" s="17">
        <f>[1]LSaleT!$B$250:$J$250</f>
        <v>13745.843000000001</v>
      </c>
      <c r="D250" s="105">
        <f>[1]LSaleT!$B$250:$J$250</f>
        <v>7</v>
      </c>
      <c r="E250" s="16">
        <f>[1]LSaleT!$B$250:$J$250</f>
        <v>0.5</v>
      </c>
      <c r="F250" s="105">
        <f>[1]LSaleT!$B$250:$J$250</f>
        <v>6</v>
      </c>
      <c r="G250" s="17">
        <f>[1]LSaleT!$B$250:$J$250</f>
        <v>195.553</v>
      </c>
      <c r="H250" s="104">
        <f>[1]LSaleT!$B$250:$J$250</f>
        <v>50587.14</v>
      </c>
      <c r="I250" s="104">
        <f>[1]LSaleT!$B$250:$J$250</f>
        <v>258.68761921320561</v>
      </c>
      <c r="J250" s="38" t="str">
        <f>[1]LSaleT!$B$250:$J$250</f>
        <v>April meeting canceled due to weather</v>
      </c>
    </row>
    <row r="251" spans="1:10" x14ac:dyDescent="0.25">
      <c r="A251" s="1">
        <v>45413</v>
      </c>
      <c r="B251" s="38">
        <f>[1]LSaleT!$B$251:$J$251</f>
        <v>37</v>
      </c>
      <c r="C251" s="17">
        <f>[1]LSaleT!$B$251:$J$251</f>
        <v>70831.714999999997</v>
      </c>
      <c r="D251" s="105">
        <f>[1]LSaleT!$B$251:$J$251</f>
        <v>7</v>
      </c>
      <c r="E251" s="16">
        <f>[1]LSaleT!$B$251:$J$251</f>
        <v>0.1891891891891892</v>
      </c>
      <c r="F251" s="105">
        <f>[1]LSaleT!$B$251:$J$251</f>
        <v>7</v>
      </c>
      <c r="G251" s="17">
        <f>[1]LSaleT!$B$251:$J$251</f>
        <v>5073.835</v>
      </c>
      <c r="H251" s="104">
        <f>[1]LSaleT!$B$251:$J$251</f>
        <v>850029.65</v>
      </c>
      <c r="I251" s="104">
        <f>[1]LSaleT!$B$251:$J$251</f>
        <v>167.53198517492194</v>
      </c>
      <c r="J251" s="38"/>
    </row>
    <row r="252" spans="1:10" x14ac:dyDescent="0.25">
      <c r="A252" s="1">
        <v>45444</v>
      </c>
      <c r="B252" s="38">
        <v>20</v>
      </c>
      <c r="C252" s="39">
        <v>16349.645</v>
      </c>
      <c r="D252" s="103">
        <v>11</v>
      </c>
      <c r="E252" s="25">
        <f>D252/B252</f>
        <v>0.55000000000000004</v>
      </c>
      <c r="F252" s="106">
        <v>11</v>
      </c>
      <c r="G252" s="39">
        <v>2728.4650000000001</v>
      </c>
      <c r="H252" s="40">
        <v>5706686.5099999998</v>
      </c>
      <c r="I252" s="102">
        <v>2091.54</v>
      </c>
    </row>
    <row r="253" spans="1:10" x14ac:dyDescent="0.25">
      <c r="A253" s="1">
        <v>45474</v>
      </c>
      <c r="B253" s="38">
        <v>15</v>
      </c>
      <c r="C253" s="39">
        <v>10603.312</v>
      </c>
      <c r="D253" s="103">
        <v>11</v>
      </c>
      <c r="E253" s="25">
        <f t="shared" ref="E253:E261" si="12">D253/B253</f>
        <v>0.73333333333333328</v>
      </c>
      <c r="F253" s="106">
        <v>11</v>
      </c>
      <c r="G253" s="39">
        <v>793.38800000000003</v>
      </c>
      <c r="H253" s="40">
        <v>1598668.42</v>
      </c>
      <c r="I253" s="102">
        <f t="shared" ref="I253:I261" si="13">H253/G253</f>
        <v>2014.989412494265</v>
      </c>
    </row>
    <row r="254" spans="1:10" x14ac:dyDescent="0.25">
      <c r="A254" s="1">
        <v>45505</v>
      </c>
      <c r="B254" s="38">
        <v>11</v>
      </c>
      <c r="C254" s="39">
        <v>9489.6059999999998</v>
      </c>
      <c r="D254" s="103">
        <v>6</v>
      </c>
      <c r="E254" s="25">
        <f t="shared" si="12"/>
        <v>0.54545454545454541</v>
      </c>
      <c r="F254" s="106">
        <v>6</v>
      </c>
      <c r="G254" s="39">
        <v>384.21600000000001</v>
      </c>
      <c r="H254" s="40">
        <v>888728.1</v>
      </c>
      <c r="I254" s="102">
        <f t="shared" si="13"/>
        <v>2313.0949778249733</v>
      </c>
    </row>
    <row r="255" spans="1:10" x14ac:dyDescent="0.25">
      <c r="A255" s="1">
        <v>45536</v>
      </c>
      <c r="B255" s="38">
        <v>11</v>
      </c>
      <c r="C255" s="39">
        <v>10978.5</v>
      </c>
      <c r="D255" s="103">
        <v>4</v>
      </c>
      <c r="E255" s="25">
        <f t="shared" si="12"/>
        <v>0.36363636363636365</v>
      </c>
      <c r="F255" s="106">
        <v>4</v>
      </c>
      <c r="G255" s="39">
        <v>667.06</v>
      </c>
      <c r="H255" s="40">
        <v>323635</v>
      </c>
      <c r="I255" s="102">
        <f t="shared" si="13"/>
        <v>485.16625191137234</v>
      </c>
      <c r="J255" s="38" t="s">
        <v>214</v>
      </c>
    </row>
    <row r="256" spans="1:10" x14ac:dyDescent="0.25">
      <c r="A256" s="1">
        <v>45566</v>
      </c>
      <c r="B256" s="38">
        <v>7</v>
      </c>
      <c r="C256" s="39">
        <v>2546.36</v>
      </c>
      <c r="D256" s="103">
        <v>4</v>
      </c>
      <c r="E256" s="25">
        <f t="shared" si="12"/>
        <v>0.5714285714285714</v>
      </c>
      <c r="F256" s="106">
        <v>4</v>
      </c>
      <c r="G256" s="39">
        <v>31.741</v>
      </c>
      <c r="H256" s="40">
        <v>86705.62</v>
      </c>
      <c r="I256" s="102">
        <f t="shared" si="13"/>
        <v>2731.6599981097002</v>
      </c>
    </row>
    <row r="257" spans="1:13" x14ac:dyDescent="0.25">
      <c r="A257" s="1">
        <v>45597</v>
      </c>
      <c r="B257" s="38">
        <v>15</v>
      </c>
      <c r="C257" s="39">
        <v>620.61400000000003</v>
      </c>
      <c r="D257" s="103">
        <v>14</v>
      </c>
      <c r="E257" s="25">
        <f t="shared" si="12"/>
        <v>0.93333333333333335</v>
      </c>
      <c r="F257" s="106">
        <v>13</v>
      </c>
      <c r="G257" s="39">
        <v>512.61400000000003</v>
      </c>
      <c r="H257" s="40">
        <v>1921521.4</v>
      </c>
      <c r="I257" s="102">
        <f t="shared" si="13"/>
        <v>3748.4762413824042</v>
      </c>
    </row>
    <row r="258" spans="1:13" x14ac:dyDescent="0.25">
      <c r="A258" s="1">
        <v>45627</v>
      </c>
      <c r="B258" s="38">
        <v>7</v>
      </c>
      <c r="C258" s="39">
        <v>623.70799999999997</v>
      </c>
      <c r="D258" s="103">
        <v>4</v>
      </c>
      <c r="E258" s="25">
        <f t="shared" si="12"/>
        <v>0.5714285714285714</v>
      </c>
      <c r="F258" s="106">
        <v>4</v>
      </c>
      <c r="G258" s="39">
        <v>132.64699999999999</v>
      </c>
      <c r="H258" s="40">
        <v>316392</v>
      </c>
      <c r="I258" s="102">
        <f t="shared" si="13"/>
        <v>2385.2179091875432</v>
      </c>
    </row>
    <row r="259" spans="1:13" x14ac:dyDescent="0.25">
      <c r="A259" s="1">
        <v>45658</v>
      </c>
      <c r="B259" s="38">
        <v>34</v>
      </c>
      <c r="C259" s="39">
        <v>26577.167000000001</v>
      </c>
      <c r="D259" s="11">
        <v>10</v>
      </c>
      <c r="E259" s="25">
        <f t="shared" si="12"/>
        <v>0.29411764705882354</v>
      </c>
      <c r="F259" s="106">
        <v>9</v>
      </c>
      <c r="G259" s="39">
        <v>280.60000000000002</v>
      </c>
      <c r="H259" s="40">
        <v>54982.75</v>
      </c>
      <c r="I259" s="102">
        <f t="shared" si="13"/>
        <v>195.94707769066284</v>
      </c>
    </row>
    <row r="260" spans="1:13" x14ac:dyDescent="0.25">
      <c r="A260" s="1">
        <v>45689</v>
      </c>
      <c r="B260" s="38">
        <v>6</v>
      </c>
      <c r="C260" s="39">
        <v>8663.5509999999995</v>
      </c>
      <c r="D260" s="11">
        <v>2</v>
      </c>
      <c r="E260" s="25">
        <f t="shared" si="12"/>
        <v>0.33333333333333331</v>
      </c>
      <c r="F260" s="106">
        <v>2</v>
      </c>
      <c r="G260" s="39">
        <v>49.311</v>
      </c>
      <c r="H260" s="40">
        <v>24277.5</v>
      </c>
      <c r="I260" s="102">
        <f t="shared" si="13"/>
        <v>492.33436758532577</v>
      </c>
    </row>
    <row r="261" spans="1:13" x14ac:dyDescent="0.25">
      <c r="A261" s="1">
        <v>45717</v>
      </c>
      <c r="B261" s="38">
        <v>3</v>
      </c>
      <c r="C261" s="39">
        <v>126.387</v>
      </c>
      <c r="D261" s="11">
        <v>3</v>
      </c>
      <c r="E261" s="25">
        <f t="shared" si="12"/>
        <v>1</v>
      </c>
      <c r="F261" s="106">
        <v>3</v>
      </c>
      <c r="G261" s="39">
        <v>126.387</v>
      </c>
      <c r="H261" s="40">
        <v>197269.57</v>
      </c>
      <c r="I261" s="102">
        <f t="shared" si="13"/>
        <v>1560.8375070220829</v>
      </c>
    </row>
    <row r="262" spans="1:13" x14ac:dyDescent="0.25">
      <c r="A262" s="1"/>
      <c r="B262" s="38"/>
      <c r="C262" s="39"/>
      <c r="D262" s="11"/>
      <c r="E262" s="25"/>
      <c r="F262" s="37"/>
      <c r="G262" s="39"/>
      <c r="H262" s="40"/>
      <c r="I262" s="6"/>
    </row>
    <row r="263" spans="1:13" x14ac:dyDescent="0.25">
      <c r="A263" s="1"/>
      <c r="B263" s="38"/>
      <c r="C263" s="39"/>
      <c r="D263" s="11"/>
      <c r="E263" s="25"/>
      <c r="F263" s="37"/>
      <c r="G263" s="39"/>
      <c r="H263" s="40"/>
      <c r="I263" s="6"/>
    </row>
    <row r="264" spans="1:13" x14ac:dyDescent="0.25">
      <c r="A264" s="1"/>
      <c r="B264" s="38"/>
      <c r="C264" s="39"/>
      <c r="D264" s="11"/>
      <c r="E264" s="25"/>
      <c r="F264" s="37"/>
      <c r="G264" s="39"/>
      <c r="H264" s="40"/>
      <c r="I264" s="6"/>
    </row>
    <row r="265" spans="1:13" x14ac:dyDescent="0.25">
      <c r="A265" s="35" t="s">
        <v>61</v>
      </c>
      <c r="I265" s="22"/>
    </row>
    <row r="266" spans="1:13" x14ac:dyDescent="0.25">
      <c r="A266" s="23" t="s">
        <v>58</v>
      </c>
    </row>
    <row r="267" spans="1:13" x14ac:dyDescent="0.25">
      <c r="A267" s="36" t="s">
        <v>59</v>
      </c>
    </row>
    <row r="268" spans="1:13" x14ac:dyDescent="0.25">
      <c r="A268" s="36" t="s">
        <v>60</v>
      </c>
    </row>
    <row r="269" spans="1:13" x14ac:dyDescent="0.25">
      <c r="A269" s="36" t="s">
        <v>179</v>
      </c>
    </row>
    <row r="270" spans="1:13" x14ac:dyDescent="0.25">
      <c r="A270" s="1"/>
      <c r="B270" s="19"/>
    </row>
    <row r="271" spans="1:13" x14ac:dyDescent="0.25">
      <c r="A271" t="s">
        <v>19</v>
      </c>
    </row>
    <row r="272" spans="1:13" x14ac:dyDescent="0.25">
      <c r="A272" s="13"/>
      <c r="B272" s="1" t="s">
        <v>94</v>
      </c>
      <c r="C272" s="1" t="s">
        <v>95</v>
      </c>
      <c r="D272" s="1" t="s">
        <v>23</v>
      </c>
      <c r="E272" s="1" t="s">
        <v>24</v>
      </c>
      <c r="F272" s="1" t="s">
        <v>25</v>
      </c>
      <c r="G272" s="1" t="s">
        <v>26</v>
      </c>
      <c r="H272" s="1" t="s">
        <v>27</v>
      </c>
      <c r="I272" s="1" t="s">
        <v>96</v>
      </c>
      <c r="J272" s="1" t="s">
        <v>97</v>
      </c>
      <c r="K272" s="1" t="s">
        <v>98</v>
      </c>
      <c r="L272" s="1" t="s">
        <v>99</v>
      </c>
      <c r="M272" s="1" t="s">
        <v>100</v>
      </c>
    </row>
    <row r="273" spans="1:13" hidden="1" x14ac:dyDescent="0.25">
      <c r="A273" s="24" t="s">
        <v>33</v>
      </c>
      <c r="B273" s="19">
        <v>298.38593672498041</v>
      </c>
      <c r="C273" s="19">
        <v>305.784182083009</v>
      </c>
      <c r="D273" s="19">
        <v>200.44032332505768</v>
      </c>
      <c r="E273" s="19">
        <v>270.15399300908501</v>
      </c>
      <c r="F273" s="19">
        <v>253.26676983202614</v>
      </c>
      <c r="G273" s="19">
        <v>350.42693702777143</v>
      </c>
      <c r="H273" s="19">
        <v>351.46218689622452</v>
      </c>
      <c r="I273" s="19">
        <v>289.13275873569143</v>
      </c>
      <c r="J273" s="19">
        <v>303.59101968180954</v>
      </c>
      <c r="K273" s="19">
        <v>507.72337698658123</v>
      </c>
      <c r="L273" s="19">
        <v>228.60132063879396</v>
      </c>
      <c r="M273" s="19">
        <v>273.72933671227003</v>
      </c>
    </row>
    <row r="274" spans="1:13" hidden="1" x14ac:dyDescent="0.25">
      <c r="A274" s="24" t="s">
        <v>34</v>
      </c>
      <c r="B274" s="104">
        <v>322.19386048011614</v>
      </c>
      <c r="C274" s="107">
        <v>361.76485427815697</v>
      </c>
      <c r="D274" s="107">
        <v>327.08604252089242</v>
      </c>
      <c r="E274" s="107">
        <v>372.33218668908614</v>
      </c>
      <c r="F274" s="107">
        <v>495.47982824498166</v>
      </c>
      <c r="G274" s="107">
        <v>304.08624639416996</v>
      </c>
      <c r="H274" s="107">
        <v>364.46789407112391</v>
      </c>
      <c r="I274" s="107">
        <v>338.03699257865503</v>
      </c>
      <c r="J274" s="107">
        <v>311.43220879588625</v>
      </c>
      <c r="K274" s="107">
        <v>237.37620746530891</v>
      </c>
      <c r="L274" s="107">
        <v>359.71788742392221</v>
      </c>
      <c r="M274" s="104">
        <v>470.83661951398142</v>
      </c>
    </row>
    <row r="275" spans="1:13" hidden="1" x14ac:dyDescent="0.25">
      <c r="A275" s="24" t="s">
        <v>62</v>
      </c>
      <c r="B275" s="102">
        <v>355.06042506448989</v>
      </c>
      <c r="C275" s="102">
        <v>461.62705546984364</v>
      </c>
      <c r="D275" s="102">
        <v>412.22593278479275</v>
      </c>
      <c r="E275" s="102">
        <v>485.71</v>
      </c>
      <c r="F275" s="102">
        <v>358.27</v>
      </c>
      <c r="G275" s="102">
        <f>+I36</f>
        <v>272.64672696419638</v>
      </c>
      <c r="H275" s="22">
        <f>+I37</f>
        <v>323.75531094934018</v>
      </c>
      <c r="I275" s="22">
        <v>363.15</v>
      </c>
      <c r="J275" s="22">
        <v>398.62</v>
      </c>
      <c r="K275" s="22">
        <f>+I40</f>
        <v>421.27080548395196</v>
      </c>
      <c r="L275" s="22">
        <f>+I41</f>
        <v>307.35363293499734</v>
      </c>
      <c r="M275" s="22">
        <f>+I42</f>
        <v>493.14227038593737</v>
      </c>
    </row>
    <row r="276" spans="1:13" hidden="1" x14ac:dyDescent="0.25">
      <c r="A276" s="24" t="s">
        <v>92</v>
      </c>
      <c r="B276" s="102">
        <f>+I43</f>
        <v>537.25699837461354</v>
      </c>
      <c r="C276" s="102">
        <f>+I44</f>
        <v>1035.2310242541382</v>
      </c>
      <c r="D276" s="102">
        <v>428.13</v>
      </c>
      <c r="E276" s="102">
        <v>322.25</v>
      </c>
      <c r="F276" s="102">
        <v>768.47</v>
      </c>
      <c r="G276" s="102">
        <v>495</v>
      </c>
      <c r="H276" s="22">
        <v>296.79000000000002</v>
      </c>
      <c r="I276" s="22">
        <v>268.16000000000003</v>
      </c>
      <c r="J276" s="22">
        <v>627.98</v>
      </c>
      <c r="K276" s="22">
        <v>1121.5899999999999</v>
      </c>
      <c r="L276" s="22">
        <v>387.46</v>
      </c>
      <c r="M276" s="22">
        <v>265.27999999999997</v>
      </c>
    </row>
    <row r="277" spans="1:13" hidden="1" x14ac:dyDescent="0.25">
      <c r="A277" s="24">
        <v>2008</v>
      </c>
      <c r="B277" s="102">
        <v>236.96</v>
      </c>
      <c r="C277" s="102">
        <v>308.18</v>
      </c>
      <c r="D277" s="102">
        <v>230.79</v>
      </c>
      <c r="E277" s="102">
        <v>406.18</v>
      </c>
      <c r="F277" s="102">
        <v>489.35</v>
      </c>
      <c r="G277" s="102">
        <v>3636.81</v>
      </c>
      <c r="H277" s="102">
        <v>7430.16</v>
      </c>
      <c r="I277" s="102">
        <v>12624.07</v>
      </c>
      <c r="J277" s="102">
        <v>0</v>
      </c>
      <c r="K277" s="22">
        <v>1332.71</v>
      </c>
      <c r="L277" s="22">
        <v>421.01</v>
      </c>
      <c r="M277" s="22">
        <v>351.68</v>
      </c>
    </row>
    <row r="278" spans="1:13" hidden="1" x14ac:dyDescent="0.25">
      <c r="A278" s="24">
        <v>2009</v>
      </c>
      <c r="B278" s="102">
        <v>245.04</v>
      </c>
      <c r="C278" s="102">
        <v>374.6940443342117</v>
      </c>
      <c r="D278" s="102">
        <v>505.91</v>
      </c>
      <c r="E278" s="102">
        <v>1018.25</v>
      </c>
      <c r="F278" s="102">
        <v>332.40871570222055</v>
      </c>
      <c r="G278" s="102">
        <v>3018.8089055124378</v>
      </c>
      <c r="H278" s="102">
        <v>609.72652039816865</v>
      </c>
      <c r="I278" s="102">
        <v>2793.64</v>
      </c>
      <c r="J278" s="102">
        <v>635.61</v>
      </c>
      <c r="K278" s="102">
        <v>7559.5</v>
      </c>
      <c r="L278" s="102">
        <v>1920.4167577165697</v>
      </c>
      <c r="M278" s="102">
        <v>1178.2784524285933</v>
      </c>
    </row>
    <row r="279" spans="1:13" hidden="1" x14ac:dyDescent="0.25">
      <c r="A279" s="24">
        <v>2010</v>
      </c>
      <c r="B279" s="102">
        <v>505.54118221696422</v>
      </c>
      <c r="C279" s="102">
        <v>3698.9398682463338</v>
      </c>
      <c r="D279" s="102">
        <v>1877.716089005492</v>
      </c>
      <c r="E279" s="102">
        <v>1327.9653391707</v>
      </c>
      <c r="F279" s="102">
        <v>415.47814431549506</v>
      </c>
      <c r="G279" s="102">
        <v>2580.055063608474</v>
      </c>
      <c r="H279" s="102">
        <v>3329.051951532183</v>
      </c>
      <c r="I279" s="102">
        <v>538.78423755004769</v>
      </c>
      <c r="J279" s="102">
        <v>1147.3080506199669</v>
      </c>
      <c r="K279" s="102">
        <v>871.75506540543381</v>
      </c>
      <c r="L279" s="102">
        <v>2652.4419326027132</v>
      </c>
      <c r="M279" s="102">
        <v>530.59120834509372</v>
      </c>
    </row>
    <row r="280" spans="1:13" hidden="1" x14ac:dyDescent="0.25">
      <c r="A280" s="24">
        <v>2011</v>
      </c>
      <c r="B280" s="102">
        <v>415.45699728948529</v>
      </c>
      <c r="C280" s="102">
        <v>716.25462085308061</v>
      </c>
      <c r="D280" s="102">
        <v>728.63696787537117</v>
      </c>
      <c r="E280" s="102">
        <v>562.04103911126117</v>
      </c>
      <c r="F280" s="102">
        <v>277.5238629691093</v>
      </c>
      <c r="G280" s="102">
        <v>721.21521110238348</v>
      </c>
      <c r="H280" s="102">
        <v>691.85700941003847</v>
      </c>
      <c r="I280" s="102">
        <v>379.11210152281956</v>
      </c>
      <c r="J280" s="102">
        <v>261.06124053359787</v>
      </c>
      <c r="K280" s="102">
        <v>359.11000414473182</v>
      </c>
      <c r="L280" s="102">
        <v>319.53206651758359</v>
      </c>
      <c r="M280" s="102">
        <v>295.00075349203541</v>
      </c>
    </row>
    <row r="281" spans="1:13" hidden="1" x14ac:dyDescent="0.25">
      <c r="A281" s="24">
        <v>2012</v>
      </c>
      <c r="B281" s="102">
        <v>355.88777227047427</v>
      </c>
      <c r="C281" s="102">
        <v>455.87542189399198</v>
      </c>
      <c r="D281" s="102">
        <v>289.89316905712536</v>
      </c>
      <c r="E281" s="102">
        <v>330.09859979895361</v>
      </c>
      <c r="F281" s="102">
        <v>505.99171121897859</v>
      </c>
      <c r="G281" s="102">
        <v>474.7925547794332</v>
      </c>
      <c r="H281" s="102">
        <v>324.53845086379829</v>
      </c>
      <c r="I281" s="102">
        <v>424.60377879540857</v>
      </c>
      <c r="J281" s="102">
        <v>514.46855658869117</v>
      </c>
      <c r="K281" s="102">
        <v>455.24544484473842</v>
      </c>
      <c r="L281" s="102">
        <v>648.41106270598868</v>
      </c>
      <c r="M281" s="102">
        <v>482.66611755160244</v>
      </c>
    </row>
    <row r="282" spans="1:13" hidden="1" x14ac:dyDescent="0.25">
      <c r="A282" s="24">
        <v>2013</v>
      </c>
      <c r="B282" s="102">
        <v>667.45936994048304</v>
      </c>
      <c r="C282" s="102">
        <v>326.66643783450507</v>
      </c>
      <c r="D282" s="102">
        <v>355.84217158859468</v>
      </c>
      <c r="E282" s="102">
        <v>449.27777318592751</v>
      </c>
      <c r="F282" s="102">
        <v>475.26098558461587</v>
      </c>
      <c r="G282" s="102">
        <v>603.75670488351614</v>
      </c>
      <c r="H282" s="102">
        <v>392.39438915334898</v>
      </c>
      <c r="I282" s="102">
        <v>452.41772482002813</v>
      </c>
      <c r="J282" s="102">
        <v>397.81307685546017</v>
      </c>
      <c r="K282" s="102">
        <v>261.78233375334912</v>
      </c>
      <c r="L282" s="102">
        <v>390.15892794445682</v>
      </c>
      <c r="M282" s="102">
        <v>293.64367399977897</v>
      </c>
    </row>
    <row r="283" spans="1:13" hidden="1" x14ac:dyDescent="0.25">
      <c r="A283" s="24">
        <v>2014</v>
      </c>
      <c r="B283" s="102">
        <v>350.25972979114766</v>
      </c>
      <c r="C283" s="102">
        <v>367.40669878709667</v>
      </c>
      <c r="D283" s="102">
        <v>306.25795480813571</v>
      </c>
      <c r="E283" s="102">
        <v>485.9932966927409</v>
      </c>
      <c r="F283" s="102">
        <v>319.62222381154101</v>
      </c>
      <c r="G283" s="102">
        <v>327.20287516932927</v>
      </c>
      <c r="H283" s="102">
        <v>200.05169545322295</v>
      </c>
      <c r="I283" s="102">
        <v>328.66010924642364</v>
      </c>
      <c r="J283" s="102">
        <v>382.89814355436073</v>
      </c>
      <c r="K283" s="102">
        <v>403.86145605146709</v>
      </c>
      <c r="L283" s="102">
        <v>176.75891696198656</v>
      </c>
      <c r="M283" s="102">
        <v>542.43375523097518</v>
      </c>
    </row>
    <row r="284" spans="1:13" hidden="1" x14ac:dyDescent="0.25">
      <c r="A284" s="24">
        <v>2015</v>
      </c>
      <c r="B284" s="102">
        <v>495.33287275030079</v>
      </c>
      <c r="C284" s="102">
        <v>281.75803398136213</v>
      </c>
      <c r="D284" s="102">
        <v>1987.3828746729225</v>
      </c>
      <c r="E284" s="102">
        <v>231.97583787996882</v>
      </c>
      <c r="F284" s="102">
        <v>175</v>
      </c>
      <c r="G284" s="102">
        <v>4647.6094159107552</v>
      </c>
      <c r="H284" s="102">
        <v>249.99999999999997</v>
      </c>
      <c r="I284" s="102">
        <v>2136.9274490299199</v>
      </c>
      <c r="J284" s="102">
        <v>298.06261817080662</v>
      </c>
      <c r="K284" s="102">
        <v>249.31176766959061</v>
      </c>
      <c r="L284" s="102">
        <v>175.67979709915193</v>
      </c>
      <c r="M284" s="102">
        <v>324.55888193990967</v>
      </c>
    </row>
    <row r="285" spans="1:13" hidden="1" x14ac:dyDescent="0.25">
      <c r="A285" s="24">
        <v>2016</v>
      </c>
      <c r="B285" s="102">
        <v>354.50320762131281</v>
      </c>
      <c r="C285" s="102">
        <v>218.52701856436164</v>
      </c>
      <c r="D285" s="102">
        <v>196.625</v>
      </c>
      <c r="E285" s="102">
        <v>217.2752464297586</v>
      </c>
      <c r="F285" s="102">
        <v>210.17778843357729</v>
      </c>
      <c r="G285" s="102">
        <v>179.76878612716763</v>
      </c>
      <c r="H285" s="102">
        <v>201.1904761904762</v>
      </c>
      <c r="I285" s="102">
        <v>505.77496572969943</v>
      </c>
      <c r="J285" s="102">
        <v>204.24851040688961</v>
      </c>
      <c r="K285" s="102">
        <v>144.44444444444446</v>
      </c>
      <c r="L285" s="102">
        <v>203.13467492260062</v>
      </c>
      <c r="M285" s="102">
        <v>227.65205702090816</v>
      </c>
    </row>
    <row r="286" spans="1:13" hidden="1" x14ac:dyDescent="0.25">
      <c r="A286" s="24">
        <v>2017</v>
      </c>
      <c r="B286" s="102">
        <v>200.43</v>
      </c>
      <c r="C286" s="102">
        <v>280.17154026920394</v>
      </c>
      <c r="D286" s="102">
        <v>436.92448076808631</v>
      </c>
      <c r="E286" s="102">
        <v>224.99999999999997</v>
      </c>
      <c r="F286" s="102">
        <v>269.47619047619048</v>
      </c>
      <c r="G286" s="102">
        <v>392.57142857142856</v>
      </c>
      <c r="H286" s="102">
        <v>215.18973694881129</v>
      </c>
      <c r="I286" s="102">
        <v>196.81602907702475</v>
      </c>
      <c r="J286" s="102">
        <v>153.13901345291481</v>
      </c>
      <c r="K286" s="102">
        <v>0</v>
      </c>
      <c r="L286" s="102">
        <v>307.94852135815989</v>
      </c>
      <c r="M286" s="102">
        <v>271.64147443274533</v>
      </c>
    </row>
    <row r="287" spans="1:13" hidden="1" x14ac:dyDescent="0.25">
      <c r="A287" s="24">
        <v>2018</v>
      </c>
      <c r="B287" s="102">
        <v>230.42944857061917</v>
      </c>
      <c r="C287" s="102">
        <v>308.36785775936477</v>
      </c>
      <c r="D287" s="102">
        <v>301.58611141190852</v>
      </c>
      <c r="E287" s="102">
        <v>998.23640174642117</v>
      </c>
      <c r="F287" s="102">
        <v>297.37407134200959</v>
      </c>
      <c r="G287" s="102">
        <v>322.53282719267213</v>
      </c>
      <c r="H287" s="102">
        <v>893.28354042646311</v>
      </c>
      <c r="I287" s="102">
        <v>730.15024191494786</v>
      </c>
      <c r="J287" s="102">
        <v>237.17645375709822</v>
      </c>
      <c r="K287" s="102">
        <v>396.77241379310345</v>
      </c>
      <c r="L287" s="102">
        <v>658.90403212588092</v>
      </c>
      <c r="M287" s="102">
        <v>496.34717113437569</v>
      </c>
    </row>
    <row r="288" spans="1:13" hidden="1" x14ac:dyDescent="0.25">
      <c r="A288" s="24">
        <v>2019</v>
      </c>
      <c r="B288" s="102">
        <v>209.76934903880681</v>
      </c>
      <c r="C288" s="102">
        <v>797.37806788695605</v>
      </c>
      <c r="D288" s="102">
        <v>975.17934575457946</v>
      </c>
      <c r="E288" s="102">
        <v>397.90909090909093</v>
      </c>
      <c r="F288" s="102">
        <v>765.32136715391221</v>
      </c>
      <c r="G288" s="102">
        <v>658.64741743149989</v>
      </c>
      <c r="H288" s="102">
        <v>349.55636326108879</v>
      </c>
      <c r="I288" s="102">
        <v>0</v>
      </c>
      <c r="J288" s="102">
        <v>240.89044904768522</v>
      </c>
      <c r="K288" s="102">
        <v>84.86397058823529</v>
      </c>
      <c r="L288" s="102">
        <v>410.13115673385465</v>
      </c>
      <c r="M288" s="102">
        <v>275.64591439688718</v>
      </c>
    </row>
    <row r="289" spans="1:13" hidden="1" x14ac:dyDescent="0.25">
      <c r="A289" s="24">
        <v>2020</v>
      </c>
      <c r="B289" s="22">
        <v>322.49851416673778</v>
      </c>
      <c r="C289" s="102">
        <v>205.29337489642108</v>
      </c>
      <c r="D289" s="102">
        <v>381.18776452481723</v>
      </c>
      <c r="E289" s="102">
        <v>1502</v>
      </c>
      <c r="F289" s="102">
        <v>544.70588235294122</v>
      </c>
      <c r="G289" s="102">
        <v>201</v>
      </c>
      <c r="H289" s="102">
        <v>502.22020485090087</v>
      </c>
      <c r="I289" s="102">
        <v>1247.1647818706876</v>
      </c>
      <c r="J289" s="102">
        <v>1907.4859653404928</v>
      </c>
      <c r="K289" s="102">
        <v>219.99999999999997</v>
      </c>
      <c r="L289" s="102">
        <v>681.5918411831185</v>
      </c>
      <c r="M289" s="102">
        <v>791.43995044988048</v>
      </c>
    </row>
    <row r="290" spans="1:13" ht="13.2" customHeight="1" x14ac:dyDescent="0.25">
      <c r="A290" s="24">
        <v>2021</v>
      </c>
      <c r="B290" s="22">
        <v>1072.6576172792079</v>
      </c>
      <c r="C290" s="22">
        <v>1487.323151236661</v>
      </c>
      <c r="D290" s="102">
        <v>1351.1434754635316</v>
      </c>
      <c r="E290" s="102">
        <v>653.16608828420465</v>
      </c>
      <c r="F290" s="102">
        <v>792.9221148379761</v>
      </c>
      <c r="G290" s="102">
        <v>752.5550507393657</v>
      </c>
      <c r="H290" s="102">
        <v>155.11743127002867</v>
      </c>
      <c r="I290" s="102">
        <v>388.48463279799211</v>
      </c>
      <c r="J290" s="102">
        <v>1646.2184655476167</v>
      </c>
      <c r="K290" s="102">
        <v>202</v>
      </c>
      <c r="L290" s="102">
        <v>380</v>
      </c>
      <c r="M290" s="102">
        <v>1276.0949367088608</v>
      </c>
    </row>
    <row r="291" spans="1:13" x14ac:dyDescent="0.25">
      <c r="A291" s="24">
        <v>2022</v>
      </c>
      <c r="B291" s="22">
        <v>226.64343108886334</v>
      </c>
      <c r="C291" s="22">
        <v>1469.1726702300721</v>
      </c>
      <c r="D291" s="102">
        <v>1421.0782326712606</v>
      </c>
      <c r="E291" s="102">
        <v>1994.5359721447628</v>
      </c>
      <c r="F291" s="102">
        <v>912.25822789405845</v>
      </c>
      <c r="G291" s="102">
        <v>276.72181800059803</v>
      </c>
      <c r="H291" s="102">
        <v>284.0456584861542</v>
      </c>
      <c r="I291" s="102">
        <v>2553.6224184872831</v>
      </c>
      <c r="J291" s="102">
        <v>833.69931204335774</v>
      </c>
      <c r="K291" s="102">
        <v>1910.108695652174</v>
      </c>
      <c r="L291" s="102">
        <v>2865.5870020964362</v>
      </c>
      <c r="M291" s="102">
        <v>411.8413515632991</v>
      </c>
    </row>
    <row r="292" spans="1:13" x14ac:dyDescent="0.25">
      <c r="A292" s="24">
        <v>2023</v>
      </c>
      <c r="B292" s="22">
        <v>241.87867010601721</v>
      </c>
      <c r="C292" s="22">
        <v>902.84762912982092</v>
      </c>
      <c r="D292" s="102">
        <v>220.00000000000003</v>
      </c>
      <c r="E292" s="102">
        <v>267.66349068860978</v>
      </c>
      <c r="F292" s="102">
        <v>1765.8385093167701</v>
      </c>
      <c r="G292" s="102">
        <v>3639.0856763338502</v>
      </c>
      <c r="H292" s="102">
        <v>1019.1888285676247</v>
      </c>
      <c r="I292" s="102">
        <v>880.44870339252464</v>
      </c>
      <c r="J292" s="102">
        <v>1567.4765082034937</v>
      </c>
      <c r="K292" s="102">
        <v>0</v>
      </c>
      <c r="L292" s="102">
        <v>2897.8320393083527</v>
      </c>
      <c r="M292" s="102">
        <v>1574.76</v>
      </c>
    </row>
    <row r="293" spans="1:13" x14ac:dyDescent="0.25">
      <c r="A293" s="24">
        <v>2024</v>
      </c>
      <c r="B293" s="22">
        <f>[1]LSaleT!$B$289:$F$289</f>
        <v>554.14200903954293</v>
      </c>
      <c r="C293" s="22">
        <f>[1]LSaleT!$B$289:$F$289</f>
        <v>3500</v>
      </c>
      <c r="D293" s="22">
        <f>[1]LSaleT!$B$289:$F$289</f>
        <v>621.62162162162167</v>
      </c>
      <c r="E293" s="22">
        <f>[1]LSaleT!$B$289:$F$289</f>
        <v>258.68761921320561</v>
      </c>
      <c r="F293" s="102">
        <f>I251</f>
        <v>167.53198517492194</v>
      </c>
      <c r="G293" s="102">
        <f>I252</f>
        <v>2091.54</v>
      </c>
      <c r="H293" s="102">
        <f>I253</f>
        <v>2014.989412494265</v>
      </c>
      <c r="I293" s="102">
        <f>I254</f>
        <v>2313.0949778249733</v>
      </c>
      <c r="J293" s="102">
        <f>I255</f>
        <v>485.16625191137234</v>
      </c>
      <c r="K293" s="102">
        <f>I256</f>
        <v>2731.6599981097002</v>
      </c>
      <c r="L293" s="102">
        <f>I257</f>
        <v>3748.4762413824042</v>
      </c>
      <c r="M293" s="102">
        <f>I258</f>
        <v>2385.2179091875432</v>
      </c>
    </row>
    <row r="294" spans="1:13" x14ac:dyDescent="0.25">
      <c r="A294" s="24">
        <v>2025</v>
      </c>
      <c r="B294" s="102">
        <f>I259</f>
        <v>195.94707769066284</v>
      </c>
      <c r="C294" s="102">
        <f>I260</f>
        <v>492.33436758532577</v>
      </c>
      <c r="D294" s="102">
        <f>I261</f>
        <v>1560.8375070220829</v>
      </c>
      <c r="E294" s="22"/>
      <c r="F294" s="102"/>
      <c r="G294" s="102"/>
      <c r="H294" s="102"/>
      <c r="I294" s="102"/>
      <c r="J294" s="102"/>
      <c r="K294" s="102"/>
      <c r="L294" s="102"/>
      <c r="M294" s="102"/>
    </row>
    <row r="295" spans="1:13" x14ac:dyDescent="0.25">
      <c r="A295" s="1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1" t="s">
        <v>18</v>
      </c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1:13" x14ac:dyDescent="0.25">
      <c r="A297" s="13" t="s">
        <v>35</v>
      </c>
      <c r="B297" s="108" t="s">
        <v>94</v>
      </c>
      <c r="C297" s="108" t="s">
        <v>95</v>
      </c>
      <c r="D297" s="108" t="s">
        <v>23</v>
      </c>
      <c r="E297" s="108" t="s">
        <v>24</v>
      </c>
      <c r="F297" s="108" t="s">
        <v>25</v>
      </c>
      <c r="G297" s="108" t="s">
        <v>26</v>
      </c>
      <c r="H297" s="108" t="s">
        <v>27</v>
      </c>
      <c r="I297" s="108" t="s">
        <v>96</v>
      </c>
      <c r="J297" s="108" t="s">
        <v>97</v>
      </c>
      <c r="K297" s="108" t="s">
        <v>98</v>
      </c>
      <c r="L297" s="108" t="s">
        <v>99</v>
      </c>
      <c r="M297" s="108" t="s">
        <v>100</v>
      </c>
    </row>
    <row r="298" spans="1:13" hidden="1" x14ac:dyDescent="0.25">
      <c r="A298" s="24" t="s">
        <v>33</v>
      </c>
      <c r="B298" s="18">
        <v>1209755.95</v>
      </c>
      <c r="C298" s="18">
        <v>4170405.46</v>
      </c>
      <c r="D298" s="18">
        <v>2773809.65</v>
      </c>
      <c r="E298" s="18">
        <v>686310.01</v>
      </c>
      <c r="F298" s="18">
        <v>3741030.81</v>
      </c>
      <c r="G298" s="18">
        <v>1942833.52</v>
      </c>
      <c r="H298" s="18">
        <v>2044652.36</v>
      </c>
      <c r="I298" s="18">
        <v>1989653.49</v>
      </c>
      <c r="J298" s="18">
        <v>3193258.69</v>
      </c>
      <c r="K298" s="18">
        <v>8518107.5899999999</v>
      </c>
      <c r="L298" s="18">
        <v>1842154.71</v>
      </c>
      <c r="M298" s="18">
        <v>952899.45</v>
      </c>
    </row>
    <row r="299" spans="1:13" hidden="1" x14ac:dyDescent="0.25">
      <c r="A299" s="24" t="s">
        <v>34</v>
      </c>
      <c r="B299" s="20">
        <v>1118950.28</v>
      </c>
      <c r="C299" s="20">
        <f>5701671.68</f>
        <v>5701671.6799999997</v>
      </c>
      <c r="D299" s="20">
        <v>2990636</v>
      </c>
      <c r="E299" s="20">
        <v>3480941.06</v>
      </c>
      <c r="F299" s="20">
        <v>5311157.78</v>
      </c>
      <c r="G299" s="20">
        <v>2703889.29</v>
      </c>
      <c r="H299" s="20">
        <v>4650705.09</v>
      </c>
      <c r="I299" s="20">
        <v>1836091.87</v>
      </c>
      <c r="J299" s="20">
        <v>5604577.6299999999</v>
      </c>
      <c r="K299" s="20">
        <v>1324037.01</v>
      </c>
      <c r="L299" s="20">
        <v>1612996.95</v>
      </c>
      <c r="M299" s="40">
        <v>4024433.63</v>
      </c>
    </row>
    <row r="300" spans="1:13" hidden="1" x14ac:dyDescent="0.25">
      <c r="A300" s="24" t="s">
        <v>62</v>
      </c>
      <c r="B300" s="40">
        <v>1537320.39</v>
      </c>
      <c r="C300" s="40">
        <v>2259041.2400000002</v>
      </c>
      <c r="D300" s="40">
        <v>4813881.28</v>
      </c>
      <c r="E300" s="20">
        <v>3141523.23</v>
      </c>
      <c r="F300" s="20">
        <v>6025369.9500000002</v>
      </c>
      <c r="G300" s="22">
        <f>+H36</f>
        <v>890923.62</v>
      </c>
      <c r="H300" s="22">
        <f>+H37</f>
        <v>1590293.21</v>
      </c>
      <c r="I300" s="22">
        <v>4274006.8099999996</v>
      </c>
      <c r="J300" s="22">
        <v>2004961.5</v>
      </c>
      <c r="K300" s="22">
        <f>+H40</f>
        <v>1846724.83</v>
      </c>
      <c r="L300" s="22">
        <f>+H41</f>
        <v>5058312.37</v>
      </c>
      <c r="M300" s="22">
        <f>+H42</f>
        <v>2214236.41</v>
      </c>
    </row>
    <row r="301" spans="1:13" hidden="1" x14ac:dyDescent="0.25">
      <c r="A301" s="24" t="s">
        <v>92</v>
      </c>
      <c r="B301" s="22">
        <f>+H43</f>
        <v>4569069.37</v>
      </c>
      <c r="C301" s="22">
        <f>+H44</f>
        <v>11078923.369999999</v>
      </c>
      <c r="D301" s="40">
        <v>2567201.33</v>
      </c>
      <c r="E301" s="20">
        <v>3250525.86</v>
      </c>
      <c r="F301" s="20">
        <v>4844311.6399999997</v>
      </c>
      <c r="G301" s="20">
        <v>4008594.4</v>
      </c>
      <c r="H301" s="20">
        <v>2529957.38</v>
      </c>
      <c r="I301" s="22">
        <v>2892575.29</v>
      </c>
      <c r="J301" s="22">
        <v>1936243.01</v>
      </c>
      <c r="K301" s="22">
        <v>6035465.6900000004</v>
      </c>
      <c r="L301" s="22">
        <v>1171854.94</v>
      </c>
      <c r="M301" s="22">
        <v>2413328.16</v>
      </c>
    </row>
    <row r="302" spans="1:13" hidden="1" x14ac:dyDescent="0.25">
      <c r="A302" s="4">
        <v>2008</v>
      </c>
      <c r="B302" s="22">
        <f>+H55</f>
        <v>1304223.48</v>
      </c>
      <c r="C302" s="22">
        <f>H56</f>
        <v>433826.75</v>
      </c>
      <c r="D302" s="22">
        <f>H57</f>
        <v>3959010.21</v>
      </c>
      <c r="E302" s="40">
        <v>1409967.24</v>
      </c>
      <c r="F302" s="40">
        <v>2287897.7799999998</v>
      </c>
      <c r="G302" s="40">
        <v>35829909.810000002</v>
      </c>
      <c r="H302" s="20">
        <v>48806966.780000001</v>
      </c>
      <c r="I302" s="22">
        <v>93831700.030000001</v>
      </c>
      <c r="J302" s="22">
        <v>0</v>
      </c>
      <c r="K302" s="22">
        <v>43559940.380000003</v>
      </c>
      <c r="L302" s="40">
        <v>3757649.9199999999</v>
      </c>
      <c r="M302" s="40">
        <v>1501254.23</v>
      </c>
    </row>
    <row r="303" spans="1:13" hidden="1" x14ac:dyDescent="0.25">
      <c r="A303" s="4">
        <v>2009</v>
      </c>
      <c r="B303" s="40">
        <v>880837.75</v>
      </c>
      <c r="C303" s="102">
        <v>604287.81999999995</v>
      </c>
      <c r="D303" s="102">
        <v>1356772.99</v>
      </c>
      <c r="E303" s="40">
        <v>773943.34</v>
      </c>
      <c r="F303" s="40">
        <v>3758375.82</v>
      </c>
      <c r="G303" s="40">
        <v>1441487.29</v>
      </c>
      <c r="H303" s="40">
        <v>3236428.98</v>
      </c>
      <c r="I303" s="40">
        <v>7324454.3799999999</v>
      </c>
      <c r="J303" s="40">
        <v>29932</v>
      </c>
      <c r="K303" s="40">
        <v>12131040.07</v>
      </c>
      <c r="L303" s="102">
        <v>2654065.89</v>
      </c>
      <c r="M303" s="102">
        <v>9445466.5500000007</v>
      </c>
    </row>
    <row r="304" spans="1:13" hidden="1" x14ac:dyDescent="0.25">
      <c r="A304" s="4">
        <v>2010</v>
      </c>
      <c r="B304" s="102">
        <v>4099665.49</v>
      </c>
      <c r="C304" s="102">
        <v>6303884.9800000004</v>
      </c>
      <c r="D304" s="102">
        <v>4826740.5599999996</v>
      </c>
      <c r="E304" s="102">
        <v>3471860.47</v>
      </c>
      <c r="F304" s="102">
        <v>1820157.4</v>
      </c>
      <c r="G304" s="22">
        <v>6072056.3899999997</v>
      </c>
      <c r="H304" s="22">
        <v>4596455.32</v>
      </c>
      <c r="I304" s="22">
        <v>3716759.96</v>
      </c>
      <c r="J304" s="40">
        <v>1121923.8600000001</v>
      </c>
      <c r="K304" s="40">
        <v>2705881.52</v>
      </c>
      <c r="L304" s="40">
        <v>6592803.5700000003</v>
      </c>
      <c r="M304" s="102">
        <v>2864918.74</v>
      </c>
    </row>
    <row r="305" spans="1:13" hidden="1" x14ac:dyDescent="0.25">
      <c r="A305" s="4">
        <v>2011</v>
      </c>
      <c r="B305" s="40">
        <v>2216371.6800000002</v>
      </c>
      <c r="C305" s="40">
        <v>604518.9</v>
      </c>
      <c r="D305" s="40">
        <v>11572567.17</v>
      </c>
      <c r="E305" s="22">
        <v>2332301.7000000002</v>
      </c>
      <c r="F305" s="22">
        <v>2774369.98</v>
      </c>
      <c r="G305" s="22">
        <v>2446928.15</v>
      </c>
      <c r="H305" s="22">
        <v>4237220.83</v>
      </c>
      <c r="I305" s="22">
        <v>667147.06999999995</v>
      </c>
      <c r="J305" s="22">
        <v>2978732.25</v>
      </c>
      <c r="K305" s="22">
        <v>2715376.54</v>
      </c>
      <c r="L305" s="22">
        <v>1391869.22</v>
      </c>
      <c r="M305" s="22">
        <v>4625707.6900000004</v>
      </c>
    </row>
    <row r="306" spans="1:13" hidden="1" x14ac:dyDescent="0.25">
      <c r="A306" s="4">
        <v>2012</v>
      </c>
      <c r="B306" s="102">
        <v>2034845.28</v>
      </c>
      <c r="C306" s="102">
        <v>3360494.79</v>
      </c>
      <c r="D306" s="102">
        <v>1015037.74</v>
      </c>
      <c r="E306" s="22">
        <v>834086.54</v>
      </c>
      <c r="F306" s="22">
        <v>7401140.7599999998</v>
      </c>
      <c r="G306" s="22">
        <v>2940680.39</v>
      </c>
      <c r="H306" s="22">
        <v>498136.34</v>
      </c>
      <c r="I306" s="22">
        <v>4907849.4400000004</v>
      </c>
      <c r="J306" s="22">
        <v>337567</v>
      </c>
      <c r="K306" s="22">
        <v>1360942.6</v>
      </c>
      <c r="L306" s="22">
        <v>1821788.69</v>
      </c>
      <c r="M306" s="22">
        <v>1963075.5</v>
      </c>
    </row>
    <row r="307" spans="1:13" hidden="1" x14ac:dyDescent="0.25">
      <c r="A307" s="4">
        <v>2013</v>
      </c>
      <c r="B307" s="102">
        <v>1170803.83</v>
      </c>
      <c r="C307" s="102">
        <v>756594.75</v>
      </c>
      <c r="D307" s="102">
        <v>279549.61</v>
      </c>
      <c r="E307" s="40">
        <v>2011205.43</v>
      </c>
      <c r="F307" s="40">
        <v>592552.06999999995</v>
      </c>
      <c r="G307" s="40">
        <v>2626342.27</v>
      </c>
      <c r="H307" s="22">
        <v>700580.55</v>
      </c>
      <c r="I307" s="22">
        <v>1124182.04</v>
      </c>
      <c r="J307" s="22">
        <v>2715392.5</v>
      </c>
      <c r="K307" s="22">
        <v>4021116.7</v>
      </c>
      <c r="L307" s="22">
        <v>2690297.58</v>
      </c>
      <c r="M307" s="22">
        <v>770570.92</v>
      </c>
    </row>
    <row r="308" spans="1:13" hidden="1" x14ac:dyDescent="0.25">
      <c r="A308" s="4">
        <v>2014</v>
      </c>
      <c r="B308" s="40">
        <v>816900.26</v>
      </c>
      <c r="C308" s="22">
        <v>1106094.3999999999</v>
      </c>
      <c r="D308" s="22">
        <v>769753.95</v>
      </c>
      <c r="E308" s="22">
        <v>1871963.56</v>
      </c>
      <c r="F308" s="22">
        <v>580974.12</v>
      </c>
      <c r="G308" s="22">
        <v>1138394.1000000001</v>
      </c>
      <c r="H308" s="22">
        <v>1512670.89</v>
      </c>
      <c r="I308" s="22">
        <v>997895.9</v>
      </c>
      <c r="J308" s="102">
        <v>663723.30000000005</v>
      </c>
      <c r="K308" s="102">
        <v>1196508.22</v>
      </c>
      <c r="L308" s="102">
        <v>69330.149999999994</v>
      </c>
      <c r="M308" s="22">
        <v>634492.9</v>
      </c>
    </row>
    <row r="309" spans="1:13" hidden="1" x14ac:dyDescent="0.25">
      <c r="A309" s="4">
        <v>2015</v>
      </c>
      <c r="B309" s="40">
        <v>2700090.2</v>
      </c>
      <c r="C309" s="22">
        <v>307035.95600000001</v>
      </c>
      <c r="D309" s="22">
        <v>2202616.44</v>
      </c>
      <c r="E309" s="102">
        <v>23810</v>
      </c>
      <c r="F309" s="102">
        <v>6312.25</v>
      </c>
      <c r="G309" s="102">
        <v>3745369</v>
      </c>
      <c r="H309" s="22">
        <v>9005</v>
      </c>
      <c r="I309" s="22">
        <v>3084851.37</v>
      </c>
      <c r="J309" s="102">
        <v>476400.04</v>
      </c>
      <c r="K309" s="40">
        <v>96492.38</v>
      </c>
      <c r="L309" s="40">
        <v>22165.52</v>
      </c>
      <c r="M309" s="40">
        <v>482109.5</v>
      </c>
    </row>
    <row r="310" spans="1:13" hidden="1" x14ac:dyDescent="0.25">
      <c r="A310" s="4">
        <v>2016</v>
      </c>
      <c r="B310" s="40">
        <v>307629.73</v>
      </c>
      <c r="C310" s="22">
        <v>519939.15</v>
      </c>
      <c r="D310" s="22">
        <v>47190</v>
      </c>
      <c r="E310" s="22">
        <v>139880.5</v>
      </c>
      <c r="F310" s="102">
        <v>312958.3</v>
      </c>
      <c r="G310" s="102">
        <v>31100</v>
      </c>
      <c r="H310" s="102">
        <v>59150</v>
      </c>
      <c r="I310" s="22">
        <v>343132.91</v>
      </c>
      <c r="J310" s="22">
        <v>156244.79999999999</v>
      </c>
      <c r="K310" s="22">
        <v>6500</v>
      </c>
      <c r="L310" s="22">
        <v>131225</v>
      </c>
      <c r="M310" s="22">
        <v>449627.61</v>
      </c>
    </row>
    <row r="311" spans="1:13" hidden="1" x14ac:dyDescent="0.25">
      <c r="A311" s="4">
        <v>2017</v>
      </c>
      <c r="B311" s="22">
        <v>48134.25</v>
      </c>
      <c r="C311" s="22">
        <v>38986.15</v>
      </c>
      <c r="D311" s="22">
        <v>440516</v>
      </c>
      <c r="E311" s="22">
        <v>30393</v>
      </c>
      <c r="F311" s="22">
        <v>169770</v>
      </c>
      <c r="G311" s="22">
        <v>76944</v>
      </c>
      <c r="H311" s="22">
        <v>1712568.8</v>
      </c>
      <c r="I311" s="22">
        <v>214435</v>
      </c>
      <c r="J311" s="22">
        <v>17075</v>
      </c>
      <c r="K311" s="102">
        <v>0</v>
      </c>
      <c r="L311" s="22">
        <v>281157</v>
      </c>
      <c r="M311" s="22">
        <v>63258.78</v>
      </c>
    </row>
    <row r="312" spans="1:13" hidden="1" x14ac:dyDescent="0.25">
      <c r="A312" s="4">
        <v>2018</v>
      </c>
      <c r="B312" s="22">
        <v>374166.73</v>
      </c>
      <c r="C312" s="22">
        <v>178637.5</v>
      </c>
      <c r="D312" s="22">
        <v>194954.31</v>
      </c>
      <c r="E312" s="22">
        <v>229550.45</v>
      </c>
      <c r="F312" s="22">
        <v>225754.5</v>
      </c>
      <c r="G312" s="102">
        <v>993668.81</v>
      </c>
      <c r="H312" s="102">
        <v>4899347.57</v>
      </c>
      <c r="I312" s="102">
        <v>100355.5</v>
      </c>
      <c r="J312" s="102">
        <v>431035</v>
      </c>
      <c r="K312" s="22">
        <v>57532</v>
      </c>
      <c r="L312" s="22">
        <v>1607989.4</v>
      </c>
      <c r="M312" s="22">
        <v>806931.45</v>
      </c>
    </row>
    <row r="313" spans="1:13" hidden="1" x14ac:dyDescent="0.25">
      <c r="A313" s="4">
        <v>2019</v>
      </c>
      <c r="B313" s="22">
        <v>1659049</v>
      </c>
      <c r="C313" s="22">
        <v>2944241.17</v>
      </c>
      <c r="D313" s="22">
        <v>1304819.22</v>
      </c>
      <c r="E313" s="22">
        <v>43770</v>
      </c>
      <c r="F313" s="22">
        <v>142411</v>
      </c>
      <c r="G313" s="22">
        <v>196632.6</v>
      </c>
      <c r="H313" s="22">
        <v>555493.30000000005</v>
      </c>
      <c r="I313" s="22">
        <v>0</v>
      </c>
      <c r="J313" s="22">
        <v>138618</v>
      </c>
      <c r="K313" s="22">
        <v>23083</v>
      </c>
      <c r="L313" s="22">
        <v>131648</v>
      </c>
      <c r="M313" s="22">
        <v>212523</v>
      </c>
    </row>
    <row r="314" spans="1:13" hidden="1" x14ac:dyDescent="0.25">
      <c r="A314" s="4">
        <v>2020</v>
      </c>
      <c r="B314" s="22">
        <v>419447.05</v>
      </c>
      <c r="C314" s="22">
        <v>104055</v>
      </c>
      <c r="D314" s="22">
        <v>990707</v>
      </c>
      <c r="E314" s="22">
        <v>15020</v>
      </c>
      <c r="F314" s="22">
        <v>32410</v>
      </c>
      <c r="G314" s="22">
        <v>804</v>
      </c>
      <c r="H314" s="22">
        <v>1526880</v>
      </c>
      <c r="I314" s="22">
        <v>282875.68</v>
      </c>
      <c r="J314" s="22">
        <v>296968.86</v>
      </c>
      <c r="K314" s="22">
        <v>5130.3999999999996</v>
      </c>
      <c r="L314" s="22">
        <v>287680.15000000002</v>
      </c>
      <c r="M314" s="22">
        <v>1188355</v>
      </c>
    </row>
    <row r="315" spans="1:13" ht="13.8" customHeight="1" x14ac:dyDescent="0.25">
      <c r="A315" s="4">
        <v>2021</v>
      </c>
      <c r="B315" s="22">
        <v>452324.7</v>
      </c>
      <c r="C315" s="22">
        <v>214921.17</v>
      </c>
      <c r="D315" s="22">
        <v>92402</v>
      </c>
      <c r="E315" s="22">
        <v>1660256.1</v>
      </c>
      <c r="F315" s="22">
        <v>278950</v>
      </c>
      <c r="G315" s="22">
        <v>728314.5</v>
      </c>
      <c r="H315" s="22">
        <v>294301.2</v>
      </c>
      <c r="I315" s="22">
        <v>580734.80000000005</v>
      </c>
      <c r="J315" s="22">
        <v>538221.25</v>
      </c>
      <c r="K315" s="22">
        <v>46056</v>
      </c>
      <c r="L315" s="22">
        <v>13338</v>
      </c>
      <c r="M315" s="22">
        <v>403246</v>
      </c>
    </row>
    <row r="316" spans="1:13" x14ac:dyDescent="0.25">
      <c r="A316" s="4">
        <v>2022</v>
      </c>
      <c r="B316" s="22">
        <v>40024.550000000003</v>
      </c>
      <c r="C316" s="22">
        <v>63218.5</v>
      </c>
      <c r="D316" s="22">
        <v>105174</v>
      </c>
      <c r="E316" s="22">
        <v>529294</v>
      </c>
      <c r="F316" s="22">
        <v>1005071.38</v>
      </c>
      <c r="G316" s="22">
        <v>55527</v>
      </c>
      <c r="H316" s="22">
        <v>703356.7</v>
      </c>
      <c r="I316" s="22">
        <v>1922750</v>
      </c>
      <c r="J316" s="22">
        <v>2156969.37</v>
      </c>
      <c r="K316" s="22">
        <v>263595</v>
      </c>
      <c r="L316" s="22">
        <v>1366885</v>
      </c>
      <c r="M316" s="22">
        <v>144946.74</v>
      </c>
    </row>
    <row r="317" spans="1:13" x14ac:dyDescent="0.25">
      <c r="A317" s="4">
        <v>2023</v>
      </c>
      <c r="B317" s="22">
        <v>91237.36</v>
      </c>
      <c r="C317" s="22">
        <v>915101.98</v>
      </c>
      <c r="D317" s="22">
        <v>1819.4</v>
      </c>
      <c r="E317" s="22">
        <v>321378.2</v>
      </c>
      <c r="F317" s="40">
        <v>45488</v>
      </c>
      <c r="G317" s="40">
        <v>493132.5</v>
      </c>
      <c r="H317" s="40">
        <v>344490.92</v>
      </c>
      <c r="I317" s="40">
        <v>77546.399999999994</v>
      </c>
      <c r="J317" s="40">
        <v>1377358.85</v>
      </c>
      <c r="K317" s="40">
        <v>0</v>
      </c>
      <c r="L317" s="40">
        <v>849850.1</v>
      </c>
      <c r="M317" s="40">
        <v>3987169.45</v>
      </c>
    </row>
    <row r="318" spans="1:13" x14ac:dyDescent="0.25">
      <c r="A318" s="4">
        <v>2024</v>
      </c>
      <c r="B318" s="22">
        <f>[1]LSaleT!$B$314:$F$314</f>
        <v>727409.47</v>
      </c>
      <c r="C318" s="22">
        <f>[1]LSaleT!$B$314:$F$314</f>
        <v>14000</v>
      </c>
      <c r="D318" s="22">
        <f>[1]LSaleT!$B$314:$F$314</f>
        <v>23000</v>
      </c>
      <c r="E318" s="22">
        <f>[1]LSaleT!$B$314:$F$314</f>
        <v>50587.14</v>
      </c>
      <c r="F318" s="22">
        <f>[1]LSaleT!$B$314:$F$314</f>
        <v>850029.65</v>
      </c>
      <c r="G318" s="22">
        <f>H252</f>
        <v>5706686.5099999998</v>
      </c>
      <c r="H318" s="22">
        <f>H253</f>
        <v>1598668.42</v>
      </c>
      <c r="I318" s="22">
        <f>H254</f>
        <v>888728.1</v>
      </c>
      <c r="J318" s="22">
        <f>H255</f>
        <v>323635</v>
      </c>
      <c r="K318" s="22">
        <f>H256</f>
        <v>86705.62</v>
      </c>
      <c r="L318" s="22">
        <f>H257</f>
        <v>1921521.4</v>
      </c>
      <c r="M318" s="22">
        <f>H258</f>
        <v>316392</v>
      </c>
    </row>
    <row r="319" spans="1:13" x14ac:dyDescent="0.25">
      <c r="A319" s="4">
        <v>2025</v>
      </c>
      <c r="B319" s="22">
        <f>H259</f>
        <v>54982.75</v>
      </c>
      <c r="C319" s="22">
        <f>H260</f>
        <v>24277.5</v>
      </c>
      <c r="D319" s="22">
        <f>H261</f>
        <v>197269.57</v>
      </c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2:13" x14ac:dyDescent="0.2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2:13" x14ac:dyDescent="0.25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2:13" x14ac:dyDescent="0.25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2:13" x14ac:dyDescent="0.25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2:13" x14ac:dyDescent="0.25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2:13" x14ac:dyDescent="0.25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2:13" x14ac:dyDescent="0.25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2:13" x14ac:dyDescent="0.25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2:13" x14ac:dyDescent="0.25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2:13" x14ac:dyDescent="0.25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2:13" x14ac:dyDescent="0.25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2:13" x14ac:dyDescent="0.25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2:13" x14ac:dyDescent="0.25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2:13" x14ac:dyDescent="0.25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2:13" x14ac:dyDescent="0.25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2:13" x14ac:dyDescent="0.25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2:13" x14ac:dyDescent="0.25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2:13" x14ac:dyDescent="0.25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2:13" x14ac:dyDescent="0.25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2:13" x14ac:dyDescent="0.2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2:13" x14ac:dyDescent="0.25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2:13" x14ac:dyDescent="0.25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2:13" x14ac:dyDescent="0.25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  <row r="344" spans="2:13" x14ac:dyDescent="0.25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</row>
    <row r="345" spans="2:13" x14ac:dyDescent="0.25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</row>
    <row r="346" spans="2:13" x14ac:dyDescent="0.25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  <pageSetUpPr fitToPage="1"/>
  </sheetPr>
  <dimension ref="A2:Z810"/>
  <sheetViews>
    <sheetView zoomScale="90" zoomScaleNormal="90" workbookViewId="0">
      <pane ySplit="24" topLeftCell="A25" activePane="bottomLeft" state="frozen"/>
      <selection pane="bottomLeft" activeCell="O288" sqref="O288"/>
    </sheetView>
  </sheetViews>
  <sheetFormatPr defaultRowHeight="13.2" x14ac:dyDescent="0.25"/>
  <cols>
    <col min="1" max="1" width="20.44140625" customWidth="1"/>
    <col min="2" max="3" width="17.33203125" bestFit="1" customWidth="1"/>
    <col min="4" max="4" width="16.44140625" style="27" bestFit="1" customWidth="1"/>
    <col min="5" max="5" width="14.109375" bestFit="1" customWidth="1"/>
    <col min="6" max="6" width="7.44140625" bestFit="1" customWidth="1"/>
    <col min="7" max="7" width="16" style="60" bestFit="1" customWidth="1"/>
    <col min="8" max="8" width="7.109375" customWidth="1"/>
    <col min="9" max="9" width="13.33203125" bestFit="1" customWidth="1"/>
    <col min="10" max="10" width="13.44140625" hidden="1" customWidth="1"/>
    <col min="11" max="11" width="1.5546875" customWidth="1"/>
    <col min="12" max="12" width="2" customWidth="1"/>
    <col min="14" max="25" width="14" bestFit="1" customWidth="1"/>
    <col min="26" max="26" width="15.5546875" customWidth="1"/>
  </cols>
  <sheetData>
    <row r="2" spans="1:5" x14ac:dyDescent="0.25">
      <c r="E2" s="96"/>
    </row>
    <row r="3" spans="1:5" ht="13.8" thickBot="1" x14ac:dyDescent="0.3">
      <c r="B3" s="7"/>
      <c r="C3" s="8" t="s">
        <v>3</v>
      </c>
      <c r="D3" s="62"/>
      <c r="E3" s="96"/>
    </row>
    <row r="4" spans="1:5" x14ac:dyDescent="0.25">
      <c r="B4" s="5" t="s">
        <v>0</v>
      </c>
      <c r="C4" s="5" t="s">
        <v>1</v>
      </c>
      <c r="D4" s="63" t="s">
        <v>2</v>
      </c>
      <c r="E4" s="97"/>
    </row>
    <row r="5" spans="1:5" x14ac:dyDescent="0.25">
      <c r="A5" s="1">
        <v>45261</v>
      </c>
      <c r="B5" s="93">
        <f>D268</f>
        <v>8277586.7400000002</v>
      </c>
      <c r="C5" s="93">
        <f>D529</f>
        <v>4004945.4</v>
      </c>
      <c r="D5" s="93">
        <f>D789</f>
        <v>167590.26</v>
      </c>
      <c r="E5" s="96"/>
    </row>
    <row r="6" spans="1:5" x14ac:dyDescent="0.25">
      <c r="A6" s="1">
        <v>45292</v>
      </c>
      <c r="B6" s="93">
        <f>D269</f>
        <v>8721584.6199999992</v>
      </c>
      <c r="C6" s="93">
        <f>D530</f>
        <v>6272595.1799999997</v>
      </c>
      <c r="D6" s="93">
        <f>D790</f>
        <v>189535.24</v>
      </c>
      <c r="E6" s="96"/>
    </row>
    <row r="7" spans="1:5" x14ac:dyDescent="0.25">
      <c r="A7" s="1">
        <v>45323</v>
      </c>
      <c r="B7" s="93">
        <f>D270</f>
        <v>7995855.0099999998</v>
      </c>
      <c r="C7" s="93">
        <f>D531</f>
        <v>4231198.28</v>
      </c>
      <c r="D7" s="93">
        <f>D791</f>
        <v>186924.3</v>
      </c>
      <c r="E7" s="96"/>
    </row>
    <row r="8" spans="1:5" x14ac:dyDescent="0.25">
      <c r="A8" s="1">
        <v>45352</v>
      </c>
      <c r="B8" s="93">
        <f>D271</f>
        <v>8735584.8399999999</v>
      </c>
      <c r="C8" s="93">
        <f>D532</f>
        <v>2935734.03</v>
      </c>
      <c r="D8" s="93">
        <f>D792</f>
        <v>179756.7</v>
      </c>
      <c r="E8" s="96"/>
    </row>
    <row r="9" spans="1:5" x14ac:dyDescent="0.25">
      <c r="A9" s="1">
        <v>45383</v>
      </c>
      <c r="B9" s="93">
        <f>D272</f>
        <v>9454193.3000000007</v>
      </c>
      <c r="C9" s="93">
        <f>D533</f>
        <v>2588759.2200000002</v>
      </c>
      <c r="D9" s="93">
        <f>D793</f>
        <v>202661.67</v>
      </c>
      <c r="E9" s="96"/>
    </row>
    <row r="10" spans="1:5" x14ac:dyDescent="0.25">
      <c r="A10" s="1">
        <v>45413</v>
      </c>
      <c r="B10" s="93">
        <f>D273</f>
        <v>8831839.4000000004</v>
      </c>
      <c r="C10" s="93">
        <f>D534</f>
        <v>2784916.43</v>
      </c>
      <c r="D10" s="93">
        <f>D794</f>
        <v>206170.13</v>
      </c>
      <c r="E10" s="96"/>
    </row>
    <row r="11" spans="1:5" x14ac:dyDescent="0.25">
      <c r="A11" s="1">
        <v>45444</v>
      </c>
      <c r="B11" s="93">
        <f>D274</f>
        <v>8051939.2400000002</v>
      </c>
      <c r="C11" s="93">
        <f>D535</f>
        <v>3756909.5</v>
      </c>
      <c r="D11" s="93">
        <f>D795</f>
        <v>182463.88</v>
      </c>
      <c r="E11" s="96"/>
    </row>
    <row r="12" spans="1:5" x14ac:dyDescent="0.25">
      <c r="A12" s="1">
        <v>45474</v>
      </c>
      <c r="B12" s="93">
        <f>D275</f>
        <v>8507734.0099999998</v>
      </c>
      <c r="C12" s="93">
        <f>D536</f>
        <v>3857304.29</v>
      </c>
      <c r="D12" s="93">
        <f>D796</f>
        <v>163394.68</v>
      </c>
      <c r="E12" s="96"/>
    </row>
    <row r="13" spans="1:5" x14ac:dyDescent="0.25">
      <c r="A13" s="1">
        <v>45505</v>
      </c>
      <c r="B13" s="93">
        <f>D276</f>
        <v>6628009.4900000002</v>
      </c>
      <c r="C13" s="93">
        <f>D537</f>
        <v>3307276.67</v>
      </c>
      <c r="D13" s="93">
        <f>D797</f>
        <v>152035.63</v>
      </c>
      <c r="E13" s="96"/>
    </row>
    <row r="14" spans="1:5" x14ac:dyDescent="0.25">
      <c r="A14" s="1">
        <v>45536</v>
      </c>
      <c r="B14" s="93">
        <f>D277</f>
        <v>5448562.96</v>
      </c>
      <c r="C14" s="93">
        <f>D538</f>
        <v>3098911.25</v>
      </c>
      <c r="D14" s="93">
        <f>D798</f>
        <v>97840.93</v>
      </c>
      <c r="E14" s="96"/>
    </row>
    <row r="15" spans="1:5" x14ac:dyDescent="0.25">
      <c r="A15" s="1">
        <v>45566</v>
      </c>
      <c r="B15" s="93">
        <f t="shared" ref="B15:B17" si="0">D278</f>
        <v>6558188.9500000002</v>
      </c>
      <c r="C15" s="93">
        <f t="shared" ref="C15:C17" si="1">D539</f>
        <v>3820867.6</v>
      </c>
      <c r="D15" s="93">
        <f t="shared" ref="D15:D17" si="2">D799</f>
        <v>172985.22</v>
      </c>
      <c r="E15" s="96"/>
    </row>
    <row r="16" spans="1:5" x14ac:dyDescent="0.25">
      <c r="A16" s="1">
        <v>45597</v>
      </c>
      <c r="B16" s="93">
        <f t="shared" si="0"/>
        <v>6172030.6100000003</v>
      </c>
      <c r="C16" s="93">
        <f t="shared" si="1"/>
        <v>3470444.99</v>
      </c>
      <c r="D16" s="93">
        <f t="shared" si="2"/>
        <v>160372.65</v>
      </c>
      <c r="E16" s="96"/>
    </row>
    <row r="17" spans="1:10" x14ac:dyDescent="0.25">
      <c r="A17" s="1">
        <v>45627</v>
      </c>
      <c r="B17" s="93">
        <f t="shared" si="0"/>
        <v>6366797.4699999997</v>
      </c>
      <c r="C17" s="93">
        <f t="shared" si="1"/>
        <v>4617710.7300000004</v>
      </c>
      <c r="D17" s="93">
        <f t="shared" si="2"/>
        <v>158268.99</v>
      </c>
      <c r="E17" s="96"/>
    </row>
    <row r="18" spans="1:10" x14ac:dyDescent="0.25">
      <c r="A18" s="1"/>
      <c r="B18" s="93"/>
      <c r="C18" s="93"/>
      <c r="D18" s="93"/>
      <c r="E18" s="96"/>
    </row>
    <row r="19" spans="1:10" x14ac:dyDescent="0.25">
      <c r="A19" s="1"/>
      <c r="B19" s="93"/>
      <c r="C19" s="93"/>
      <c r="D19" s="93"/>
      <c r="E19" s="96"/>
    </row>
    <row r="20" spans="1:10" x14ac:dyDescent="0.25">
      <c r="A20" s="2"/>
      <c r="B20" s="6"/>
      <c r="C20" s="6"/>
      <c r="D20" s="64"/>
      <c r="E20" s="96"/>
    </row>
    <row r="21" spans="1:10" x14ac:dyDescent="0.25">
      <c r="A21" s="55" t="s">
        <v>115</v>
      </c>
      <c r="B21" s="34">
        <f>SUM(B5:B20)</f>
        <v>99749906.639999986</v>
      </c>
      <c r="C21" s="34">
        <f>SUM(C5:C20)</f>
        <v>48747573.570000008</v>
      </c>
      <c r="D21" s="34">
        <f>SUM(D5:D20)</f>
        <v>2220000.2800000003</v>
      </c>
      <c r="E21" s="96"/>
    </row>
    <row r="24" spans="1:10" x14ac:dyDescent="0.25">
      <c r="B24" s="13" t="s">
        <v>39</v>
      </c>
      <c r="C24" s="13" t="s">
        <v>40</v>
      </c>
      <c r="D24" s="65" t="s">
        <v>5</v>
      </c>
      <c r="E24" s="13" t="s">
        <v>41</v>
      </c>
      <c r="F24" s="13" t="s">
        <v>42</v>
      </c>
      <c r="G24" s="61" t="s">
        <v>43</v>
      </c>
      <c r="H24" s="13" t="s">
        <v>44</v>
      </c>
      <c r="I24" s="13" t="s">
        <v>45</v>
      </c>
    </row>
    <row r="26" spans="1:10" ht="15.6" x14ac:dyDescent="0.3">
      <c r="A26" s="28" t="s">
        <v>0</v>
      </c>
    </row>
    <row r="28" spans="1:10" x14ac:dyDescent="0.25">
      <c r="A28" s="13" t="s">
        <v>38</v>
      </c>
      <c r="B28" s="13" t="s">
        <v>39</v>
      </c>
      <c r="C28" s="13" t="s">
        <v>40</v>
      </c>
      <c r="D28" s="65" t="s">
        <v>5</v>
      </c>
      <c r="E28" s="13" t="s">
        <v>41</v>
      </c>
      <c r="F28" s="13" t="s">
        <v>42</v>
      </c>
      <c r="G28" s="61" t="s">
        <v>43</v>
      </c>
      <c r="H28" s="13" t="s">
        <v>44</v>
      </c>
      <c r="I28" s="13" t="s">
        <v>45</v>
      </c>
      <c r="J28" s="13" t="s">
        <v>46</v>
      </c>
    </row>
    <row r="29" spans="1:10" hidden="1" x14ac:dyDescent="0.25">
      <c r="A29" s="1">
        <v>37987</v>
      </c>
      <c r="B29">
        <v>72088.47</v>
      </c>
      <c r="C29">
        <v>11056581.189999999</v>
      </c>
      <c r="D29" s="27">
        <v>11128669.66</v>
      </c>
      <c r="E29">
        <v>11129005.343393199</v>
      </c>
      <c r="F29">
        <v>10</v>
      </c>
      <c r="G29" s="60">
        <v>439528.96090617601</v>
      </c>
      <c r="H29">
        <v>28.5682477295593</v>
      </c>
      <c r="I29">
        <v>1427566.8960901999</v>
      </c>
      <c r="J29">
        <v>0</v>
      </c>
    </row>
    <row r="30" spans="1:10" hidden="1" x14ac:dyDescent="0.25">
      <c r="A30" s="1">
        <v>38018</v>
      </c>
      <c r="B30">
        <v>69929.149999999994</v>
      </c>
      <c r="C30">
        <v>10332285.189999999</v>
      </c>
      <c r="D30" s="27">
        <v>10402214.34</v>
      </c>
      <c r="E30">
        <v>10375393.802523</v>
      </c>
      <c r="F30">
        <v>10</v>
      </c>
      <c r="G30" s="60">
        <v>352554.18074302399</v>
      </c>
      <c r="H30">
        <v>31.289358726892001</v>
      </c>
      <c r="I30">
        <v>655800.42941100604</v>
      </c>
      <c r="J30">
        <v>0</v>
      </c>
    </row>
    <row r="31" spans="1:10" hidden="1" x14ac:dyDescent="0.25">
      <c r="A31" s="1">
        <v>38047</v>
      </c>
      <c r="B31">
        <v>92792.61</v>
      </c>
      <c r="C31">
        <v>11813423.550000001</v>
      </c>
      <c r="D31" s="27">
        <v>11906216.16</v>
      </c>
      <c r="E31">
        <v>11774778.7783079</v>
      </c>
      <c r="F31">
        <v>10</v>
      </c>
      <c r="G31" s="60">
        <v>388250.30564981903</v>
      </c>
      <c r="H31">
        <v>34.335926041941399</v>
      </c>
      <c r="I31">
        <v>1556155.0022454299</v>
      </c>
      <c r="J31">
        <v>0</v>
      </c>
    </row>
    <row r="32" spans="1:10" hidden="1" x14ac:dyDescent="0.25">
      <c r="A32" s="1">
        <v>38078</v>
      </c>
      <c r="B32">
        <v>163259.72</v>
      </c>
      <c r="C32">
        <v>11450960.279999999</v>
      </c>
      <c r="D32" s="27">
        <v>11614220</v>
      </c>
      <c r="E32">
        <v>11618033.579434199</v>
      </c>
      <c r="F32">
        <v>10</v>
      </c>
      <c r="G32" s="60">
        <v>371664.94968947303</v>
      </c>
      <c r="H32">
        <v>35.530113981276401</v>
      </c>
      <c r="I32">
        <v>1587264.4458781299</v>
      </c>
      <c r="J32">
        <v>0</v>
      </c>
    </row>
    <row r="33" spans="1:10" hidden="1" x14ac:dyDescent="0.25">
      <c r="A33" s="1">
        <v>38108</v>
      </c>
      <c r="B33">
        <v>1414418.46</v>
      </c>
      <c r="C33">
        <v>11079947.09</v>
      </c>
      <c r="D33" s="27">
        <v>12494365.550000001</v>
      </c>
      <c r="E33">
        <v>12700210.847299</v>
      </c>
      <c r="F33">
        <v>10</v>
      </c>
      <c r="G33" s="60">
        <v>376944.419134308</v>
      </c>
      <c r="H33">
        <v>38.148279506683501</v>
      </c>
      <c r="I33">
        <v>1679570.2123209799</v>
      </c>
      <c r="J33">
        <v>0</v>
      </c>
    </row>
    <row r="34" spans="1:10" hidden="1" x14ac:dyDescent="0.25">
      <c r="A34" s="1">
        <v>38139</v>
      </c>
      <c r="B34">
        <v>76635.929999999993</v>
      </c>
      <c r="C34">
        <v>11459652.4</v>
      </c>
      <c r="D34" s="27">
        <v>11536288.33</v>
      </c>
      <c r="E34">
        <v>11556570.2359761</v>
      </c>
      <c r="F34">
        <v>10</v>
      </c>
      <c r="G34" s="60">
        <v>364373.39083432802</v>
      </c>
      <c r="H34">
        <v>35.918956414804804</v>
      </c>
      <c r="I34">
        <v>1531341.70811674</v>
      </c>
      <c r="J34">
        <v>0</v>
      </c>
    </row>
    <row r="35" spans="1:10" hidden="1" x14ac:dyDescent="0.25">
      <c r="A35" s="1">
        <v>38169</v>
      </c>
      <c r="B35">
        <v>133291.70000000001</v>
      </c>
      <c r="C35">
        <v>12428244.32</v>
      </c>
      <c r="D35" s="27">
        <v>12561536.02</v>
      </c>
      <c r="E35">
        <v>12613764.130397599</v>
      </c>
      <c r="F35">
        <v>10</v>
      </c>
      <c r="G35" s="60">
        <v>373376.36701310403</v>
      </c>
      <c r="H35">
        <v>38.1730557804241</v>
      </c>
      <c r="I35">
        <v>1639152.7546856699</v>
      </c>
      <c r="J35">
        <v>0</v>
      </c>
    </row>
    <row r="36" spans="1:10" hidden="1" x14ac:dyDescent="0.25">
      <c r="A36" s="1">
        <v>38200</v>
      </c>
      <c r="B36">
        <v>111491.44</v>
      </c>
      <c r="C36">
        <v>13650656.939999999</v>
      </c>
      <c r="D36" s="27">
        <v>13762148.380000001</v>
      </c>
      <c r="E36">
        <v>13770186.8568825</v>
      </c>
      <c r="F36">
        <v>10</v>
      </c>
      <c r="G36" s="60">
        <v>374957.04543857201</v>
      </c>
      <c r="H36">
        <v>41.488565281803297</v>
      </c>
      <c r="I36">
        <v>1786243.00066779</v>
      </c>
      <c r="J36">
        <v>0</v>
      </c>
    </row>
    <row r="37" spans="1:10" hidden="1" x14ac:dyDescent="0.25">
      <c r="A37" s="1">
        <v>38231</v>
      </c>
      <c r="B37">
        <v>110747.4</v>
      </c>
      <c r="C37">
        <v>9828140.3000000007</v>
      </c>
      <c r="D37" s="27">
        <v>9938887.6999999993</v>
      </c>
      <c r="E37">
        <v>9938532.1652391106</v>
      </c>
      <c r="F37">
        <v>10</v>
      </c>
      <c r="G37" s="60">
        <v>252648.34940940799</v>
      </c>
      <c r="H37">
        <v>44.554063918929003</v>
      </c>
      <c r="I37">
        <v>1317978.54335958</v>
      </c>
      <c r="J37">
        <v>0</v>
      </c>
    </row>
    <row r="38" spans="1:10" hidden="1" x14ac:dyDescent="0.25">
      <c r="A38" s="1">
        <v>38261</v>
      </c>
      <c r="B38">
        <v>80173.98</v>
      </c>
      <c r="C38">
        <v>13099835.74</v>
      </c>
      <c r="D38" s="27">
        <v>13180009.720000001</v>
      </c>
      <c r="E38">
        <v>13185911.8014565</v>
      </c>
      <c r="F38">
        <v>10</v>
      </c>
      <c r="G38" s="60">
        <v>294836.08750282298</v>
      </c>
      <c r="H38">
        <v>50.661799442627697</v>
      </c>
      <c r="I38">
        <v>1751014.93206057</v>
      </c>
      <c r="J38">
        <v>0</v>
      </c>
    </row>
    <row r="39" spans="1:10" hidden="1" x14ac:dyDescent="0.25">
      <c r="A39" s="1">
        <v>38292</v>
      </c>
      <c r="B39">
        <v>48500.800000000003</v>
      </c>
      <c r="C39">
        <v>13138626.34</v>
      </c>
      <c r="D39" s="27">
        <v>13187127.140000001</v>
      </c>
      <c r="E39">
        <v>13187616.214635</v>
      </c>
      <c r="F39">
        <v>10</v>
      </c>
      <c r="G39" s="60">
        <v>306161.90200133098</v>
      </c>
      <c r="H39">
        <v>48.094117548928899</v>
      </c>
      <c r="I39">
        <v>1536970.28922063</v>
      </c>
      <c r="J39">
        <v>0</v>
      </c>
    </row>
    <row r="40" spans="1:10" hidden="1" x14ac:dyDescent="0.25">
      <c r="A40" s="1">
        <v>38322</v>
      </c>
      <c r="B40">
        <v>45252.1</v>
      </c>
      <c r="C40">
        <v>12001150.01</v>
      </c>
      <c r="D40" s="27">
        <v>12046402.109999999</v>
      </c>
      <c r="E40">
        <v>12060722.2411125</v>
      </c>
      <c r="F40">
        <v>10</v>
      </c>
      <c r="G40" s="60">
        <v>325615.34984864801</v>
      </c>
      <c r="H40">
        <v>41.870903817138199</v>
      </c>
      <c r="I40">
        <v>1573086.7537839799</v>
      </c>
      <c r="J40">
        <v>0</v>
      </c>
    </row>
    <row r="41" spans="1:10" hidden="1" x14ac:dyDescent="0.25">
      <c r="A41" s="1">
        <v>38353</v>
      </c>
      <c r="B41">
        <v>91659.7</v>
      </c>
      <c r="C41">
        <v>13200766.140000001</v>
      </c>
      <c r="D41">
        <v>13292425.84</v>
      </c>
      <c r="E41">
        <v>13352498.5124528</v>
      </c>
      <c r="F41">
        <v>10</v>
      </c>
      <c r="G41">
        <v>346534.81699999399</v>
      </c>
      <c r="H41">
        <v>41.846350065340602</v>
      </c>
      <c r="I41">
        <v>1148718.7495576499</v>
      </c>
      <c r="J41">
        <v>0</v>
      </c>
    </row>
    <row r="42" spans="1:10" hidden="1" x14ac:dyDescent="0.25">
      <c r="A42" s="1">
        <v>38384</v>
      </c>
      <c r="B42">
        <v>128831.97</v>
      </c>
      <c r="C42">
        <v>12858797.98</v>
      </c>
      <c r="D42">
        <v>12987629.949999999</v>
      </c>
      <c r="E42">
        <v>13004733.7536036</v>
      </c>
      <c r="F42">
        <v>10</v>
      </c>
      <c r="G42">
        <v>319401.76471379801</v>
      </c>
      <c r="H42">
        <v>46.019893336543298</v>
      </c>
      <c r="I42">
        <v>1694101.3900290099</v>
      </c>
      <c r="J42">
        <v>0</v>
      </c>
    </row>
    <row r="43" spans="1:10" hidden="1" x14ac:dyDescent="0.25">
      <c r="A43" s="1">
        <v>38412</v>
      </c>
      <c r="B43">
        <v>83889.44</v>
      </c>
      <c r="C43">
        <v>16022775.699999999</v>
      </c>
      <c r="D43">
        <v>16106665.140000001</v>
      </c>
      <c r="E43">
        <v>16130873.9368301</v>
      </c>
      <c r="F43">
        <v>10</v>
      </c>
      <c r="G43">
        <v>326574.195420017</v>
      </c>
      <c r="H43">
        <v>55.759642629487203</v>
      </c>
      <c r="I43">
        <v>2078786.4918023599</v>
      </c>
      <c r="J43">
        <v>0</v>
      </c>
    </row>
    <row r="44" spans="1:10" hidden="1" x14ac:dyDescent="0.25">
      <c r="A44" s="1">
        <v>38443</v>
      </c>
      <c r="B44">
        <v>95573.42</v>
      </c>
      <c r="C44">
        <v>15508186.34</v>
      </c>
      <c r="D44">
        <v>15603759.76</v>
      </c>
      <c r="E44">
        <v>15610532.690900899</v>
      </c>
      <c r="F44">
        <v>10</v>
      </c>
      <c r="G44">
        <v>404282.72753221501</v>
      </c>
      <c r="H44">
        <v>43.690216782147999</v>
      </c>
      <c r="I44">
        <v>2052667.31625964</v>
      </c>
      <c r="J44">
        <v>0</v>
      </c>
    </row>
    <row r="45" spans="1:10" hidden="1" x14ac:dyDescent="0.25">
      <c r="A45" s="1">
        <v>38473</v>
      </c>
      <c r="B45">
        <v>122303.66</v>
      </c>
      <c r="C45">
        <v>14830543.859999999</v>
      </c>
      <c r="D45">
        <v>14952847.52</v>
      </c>
      <c r="E45">
        <v>14966898.524004299</v>
      </c>
      <c r="F45">
        <v>10</v>
      </c>
      <c r="G45">
        <v>376916.31102423603</v>
      </c>
      <c r="H45">
        <v>44.899931897744402</v>
      </c>
      <c r="I45">
        <v>1956618.17213288</v>
      </c>
      <c r="J45">
        <v>0</v>
      </c>
    </row>
    <row r="46" spans="1:10" hidden="1" x14ac:dyDescent="0.25">
      <c r="A46" s="1">
        <v>38504</v>
      </c>
      <c r="B46">
        <v>119332.6</v>
      </c>
      <c r="C46">
        <v>15731047.74</v>
      </c>
      <c r="D46">
        <v>15850380.34</v>
      </c>
      <c r="E46">
        <v>15867220.2471967</v>
      </c>
      <c r="F46">
        <v>10</v>
      </c>
      <c r="G46">
        <v>358886.38515602902</v>
      </c>
      <c r="H46">
        <v>50.005845114598102</v>
      </c>
      <c r="I46">
        <v>2079196.74265365</v>
      </c>
      <c r="J46">
        <v>0</v>
      </c>
    </row>
    <row r="47" spans="1:10" hidden="1" x14ac:dyDescent="0.25">
      <c r="A47" s="1">
        <v>38534</v>
      </c>
      <c r="B47">
        <v>131069.03</v>
      </c>
      <c r="C47">
        <v>15634739.289999999</v>
      </c>
      <c r="D47">
        <v>15765808.32</v>
      </c>
      <c r="E47">
        <v>15752402.4644414</v>
      </c>
      <c r="F47">
        <v>10</v>
      </c>
      <c r="G47">
        <v>319254.63716400898</v>
      </c>
      <c r="H47">
        <v>55.683981261815099</v>
      </c>
      <c r="I47">
        <v>2024966.76914677</v>
      </c>
      <c r="J47">
        <v>0</v>
      </c>
    </row>
    <row r="48" spans="1:10" hidden="1" x14ac:dyDescent="0.25">
      <c r="A48" s="1">
        <v>38565</v>
      </c>
      <c r="B48">
        <v>148707.13</v>
      </c>
      <c r="C48">
        <v>16468449.52</v>
      </c>
      <c r="D48">
        <v>16617156.65</v>
      </c>
      <c r="E48">
        <v>16695564.126565199</v>
      </c>
      <c r="F48">
        <v>10</v>
      </c>
      <c r="G48">
        <v>315616.43991115497</v>
      </c>
      <c r="H48">
        <v>59.983583276429798</v>
      </c>
      <c r="I48">
        <v>2236240.88025579</v>
      </c>
      <c r="J48">
        <v>0</v>
      </c>
    </row>
    <row r="49" spans="1:10" hidden="1" x14ac:dyDescent="0.25">
      <c r="A49" s="1">
        <v>38596</v>
      </c>
      <c r="B49">
        <v>24981.72</v>
      </c>
      <c r="C49">
        <v>4362974.5999999996</v>
      </c>
      <c r="D49">
        <v>4387956.32</v>
      </c>
      <c r="E49">
        <v>4400085.0585773</v>
      </c>
      <c r="F49">
        <v>10</v>
      </c>
      <c r="G49">
        <v>78702.698250476999</v>
      </c>
      <c r="H49">
        <v>62.885847455377402</v>
      </c>
      <c r="I49">
        <v>549200.81792879</v>
      </c>
      <c r="J49">
        <v>0</v>
      </c>
    </row>
    <row r="50" spans="1:10" hidden="1" x14ac:dyDescent="0.25">
      <c r="A50" s="1">
        <v>38626</v>
      </c>
      <c r="B50">
        <v>40298.980000000003</v>
      </c>
      <c r="C50">
        <v>5777874.2800000003</v>
      </c>
      <c r="D50">
        <v>5818173.2599999998</v>
      </c>
      <c r="E50">
        <v>5806491.88621944</v>
      </c>
      <c r="F50">
        <v>10</v>
      </c>
      <c r="G50">
        <v>114538.450766073</v>
      </c>
      <c r="H50">
        <v>56.971684701814503</v>
      </c>
      <c r="I50">
        <v>718956.61705957202</v>
      </c>
      <c r="J50">
        <v>0</v>
      </c>
    </row>
    <row r="51" spans="1:10" hidden="1" x14ac:dyDescent="0.25">
      <c r="A51" s="1">
        <v>38657</v>
      </c>
      <c r="B51">
        <v>46091.11</v>
      </c>
      <c r="C51">
        <v>8282077.6500000004</v>
      </c>
      <c r="D51">
        <v>8328168.7599999998</v>
      </c>
      <c r="E51">
        <v>8330037.2668467099</v>
      </c>
      <c r="F51">
        <v>10</v>
      </c>
      <c r="G51">
        <v>180921.896908191</v>
      </c>
      <c r="H51">
        <v>51.991649831746102</v>
      </c>
      <c r="I51">
        <v>1076390.6440992299</v>
      </c>
      <c r="J51">
        <v>0</v>
      </c>
    </row>
    <row r="52" spans="1:10" hidden="1" x14ac:dyDescent="0.25">
      <c r="A52" s="1">
        <v>38687</v>
      </c>
      <c r="B52">
        <v>56854.26</v>
      </c>
      <c r="C52">
        <v>9856730.6199999992</v>
      </c>
      <c r="D52">
        <v>9913584.8800000008</v>
      </c>
      <c r="E52">
        <v>9907885.2965442203</v>
      </c>
      <c r="F52">
        <v>10</v>
      </c>
      <c r="G52">
        <v>197290.87605285901</v>
      </c>
      <c r="H52">
        <v>56.741526821527799</v>
      </c>
      <c r="I52">
        <v>1286700.2386518</v>
      </c>
      <c r="J52">
        <v>0</v>
      </c>
    </row>
    <row r="53" spans="1:10" hidden="1" x14ac:dyDescent="0.25">
      <c r="A53" s="1">
        <v>38718</v>
      </c>
      <c r="B53">
        <v>59001.7</v>
      </c>
      <c r="C53">
        <v>12568939.32</v>
      </c>
      <c r="D53">
        <v>12627941.02</v>
      </c>
      <c r="E53">
        <v>12627707.594585801</v>
      </c>
      <c r="F53">
        <v>10</v>
      </c>
      <c r="G53">
        <v>230553.141174936</v>
      </c>
      <c r="H53">
        <v>61.637295346705201</v>
      </c>
      <c r="I53">
        <v>1582964.46112432</v>
      </c>
      <c r="J53">
        <v>0</v>
      </c>
    </row>
    <row r="54" spans="1:10" hidden="1" x14ac:dyDescent="0.25">
      <c r="A54" s="1">
        <v>38749</v>
      </c>
      <c r="B54">
        <v>64632.38</v>
      </c>
      <c r="C54">
        <v>11644811.699999999</v>
      </c>
      <c r="D54">
        <v>11709444.08</v>
      </c>
      <c r="E54">
        <v>11711611.395653199</v>
      </c>
      <c r="F54">
        <v>10</v>
      </c>
      <c r="G54">
        <v>221290.45905745699</v>
      </c>
      <c r="H54">
        <v>59.2157084914693</v>
      </c>
      <c r="I54">
        <v>1392259.91983656</v>
      </c>
      <c r="J54">
        <v>0</v>
      </c>
    </row>
    <row r="55" spans="1:10" hidden="1" x14ac:dyDescent="0.25">
      <c r="A55" s="1">
        <v>38777</v>
      </c>
      <c r="B55">
        <v>35170.639999999999</v>
      </c>
      <c r="C55">
        <v>13419108.66</v>
      </c>
      <c r="D55">
        <v>13454279.300000001</v>
      </c>
      <c r="E55">
        <v>13502960.682855301</v>
      </c>
      <c r="F55">
        <v>10</v>
      </c>
      <c r="G55">
        <v>249233.35198095901</v>
      </c>
      <c r="H55">
        <v>60.871789879469198</v>
      </c>
      <c r="I55">
        <v>1668319.5498853601</v>
      </c>
      <c r="J55">
        <v>0</v>
      </c>
    </row>
    <row r="56" spans="1:10" hidden="1" x14ac:dyDescent="0.25">
      <c r="A56" s="1">
        <v>38808</v>
      </c>
      <c r="B56">
        <v>44967.89</v>
      </c>
      <c r="C56">
        <v>15273790.970000001</v>
      </c>
      <c r="D56">
        <v>15318758.859999999</v>
      </c>
      <c r="E56">
        <v>15321712.2799244</v>
      </c>
      <c r="F56">
        <v>10</v>
      </c>
      <c r="G56">
        <v>283338.50460554601</v>
      </c>
      <c r="H56">
        <v>60.821582792303701</v>
      </c>
      <c r="I56">
        <v>1911384.0361893501</v>
      </c>
      <c r="J56">
        <v>0</v>
      </c>
    </row>
    <row r="57" spans="1:10" hidden="1" x14ac:dyDescent="0.25">
      <c r="A57" s="1">
        <v>38838</v>
      </c>
      <c r="B57">
        <v>57591.61</v>
      </c>
      <c r="C57">
        <v>16777425.82</v>
      </c>
      <c r="D57">
        <v>16835017.43</v>
      </c>
      <c r="E57">
        <v>16827626.322923601</v>
      </c>
      <c r="F57">
        <v>10</v>
      </c>
      <c r="G57">
        <v>275598.75576610601</v>
      </c>
      <c r="H57">
        <v>68.652002060756999</v>
      </c>
      <c r="I57">
        <v>2092780.0258730899</v>
      </c>
      <c r="J57">
        <v>0</v>
      </c>
    </row>
    <row r="58" spans="1:10" hidden="1" x14ac:dyDescent="0.25">
      <c r="A58" s="1">
        <v>38869</v>
      </c>
      <c r="B58">
        <v>32023.66</v>
      </c>
      <c r="C58">
        <v>18080640.280000001</v>
      </c>
      <c r="D58">
        <v>18112663.940000001</v>
      </c>
      <c r="E58">
        <v>18100659.389883701</v>
      </c>
      <c r="F58">
        <v>10</v>
      </c>
      <c r="G58">
        <v>300558.28335014498</v>
      </c>
      <c r="H58">
        <v>67.648169135797303</v>
      </c>
      <c r="I58">
        <v>2231558.1973517402</v>
      </c>
      <c r="J58">
        <v>0</v>
      </c>
    </row>
    <row r="59" spans="1:10" hidden="1" x14ac:dyDescent="0.25">
      <c r="A59" s="1">
        <v>38899</v>
      </c>
      <c r="B59">
        <v>54126.34</v>
      </c>
      <c r="C59">
        <v>20412352.760000002</v>
      </c>
      <c r="D59">
        <v>20466479.100000001</v>
      </c>
      <c r="E59">
        <v>20468342.097824801</v>
      </c>
      <c r="F59">
        <v>10</v>
      </c>
      <c r="G59">
        <v>317273.171989795</v>
      </c>
      <c r="H59">
        <v>72.585351038161903</v>
      </c>
      <c r="I59">
        <v>2561042.4660454998</v>
      </c>
      <c r="J59">
        <v>0</v>
      </c>
    </row>
    <row r="60" spans="1:10" hidden="1" x14ac:dyDescent="0.25">
      <c r="A60" s="1">
        <v>38930</v>
      </c>
      <c r="B60">
        <v>-37182.5</v>
      </c>
      <c r="C60">
        <v>21173592.649999999</v>
      </c>
      <c r="D60">
        <v>21136410.149999999</v>
      </c>
      <c r="E60">
        <v>21153444.952648699</v>
      </c>
      <c r="F60">
        <v>10</v>
      </c>
      <c r="G60">
        <v>336148.30097036698</v>
      </c>
      <c r="H60">
        <v>70.827640131303099</v>
      </c>
      <c r="I60">
        <v>2655145.9392293901</v>
      </c>
      <c r="J60">
        <v>0</v>
      </c>
    </row>
    <row r="61" spans="1:10" hidden="1" x14ac:dyDescent="0.25">
      <c r="A61" s="1">
        <v>38961</v>
      </c>
      <c r="B61">
        <v>66551.149999999994</v>
      </c>
      <c r="C61">
        <v>18544119.5</v>
      </c>
      <c r="D61">
        <v>18610670.649999999</v>
      </c>
      <c r="E61">
        <v>18354155.7736241</v>
      </c>
      <c r="F61">
        <v>10</v>
      </c>
      <c r="G61">
        <v>309714.79657643603</v>
      </c>
      <c r="H61">
        <v>67.089712584116299</v>
      </c>
      <c r="I61">
        <v>2424520.9117370201</v>
      </c>
      <c r="J61">
        <v>0</v>
      </c>
    </row>
    <row r="62" spans="1:10" hidden="1" x14ac:dyDescent="0.25">
      <c r="A62" s="1">
        <v>38991</v>
      </c>
      <c r="B62">
        <v>51719.63</v>
      </c>
      <c r="C62">
        <v>16935134.77</v>
      </c>
      <c r="D62">
        <v>16986854.399999999</v>
      </c>
      <c r="E62">
        <v>17210527.745875102</v>
      </c>
      <c r="F62">
        <v>10</v>
      </c>
      <c r="G62">
        <v>358167.34685092402</v>
      </c>
      <c r="H62">
        <v>54.498823073526601</v>
      </c>
      <c r="I62">
        <v>2309171.1208678298</v>
      </c>
      <c r="J62">
        <v>0</v>
      </c>
    </row>
    <row r="63" spans="1:10" hidden="1" x14ac:dyDescent="0.25">
      <c r="A63" s="1">
        <v>39022</v>
      </c>
      <c r="B63">
        <v>52153.11</v>
      </c>
      <c r="C63">
        <v>17111846.129999999</v>
      </c>
      <c r="D63">
        <v>17163999.239999998</v>
      </c>
      <c r="E63">
        <v>17168836.912267499</v>
      </c>
      <c r="F63">
        <v>10</v>
      </c>
      <c r="G63">
        <v>348876.45929372002</v>
      </c>
      <c r="H63">
        <v>55.702139180320501</v>
      </c>
      <c r="I63">
        <v>2264328.1800486599</v>
      </c>
      <c r="J63">
        <v>0</v>
      </c>
    </row>
    <row r="64" spans="1:10" hidden="1" x14ac:dyDescent="0.25">
      <c r="A64" s="1">
        <v>39052</v>
      </c>
      <c r="B64">
        <v>82467.22</v>
      </c>
      <c r="C64">
        <v>18807324.170000002</v>
      </c>
      <c r="D64">
        <v>18889791.390000001</v>
      </c>
      <c r="E64">
        <v>18889803.3379917</v>
      </c>
      <c r="F64">
        <v>10</v>
      </c>
      <c r="G64">
        <v>372942.69787241297</v>
      </c>
      <c r="H64">
        <v>57.291084736191799</v>
      </c>
      <c r="I64">
        <v>2476488.3675606502</v>
      </c>
      <c r="J64">
        <v>0</v>
      </c>
    </row>
    <row r="65" spans="1:10" hidden="1" x14ac:dyDescent="0.25">
      <c r="A65" s="1">
        <v>39083</v>
      </c>
      <c r="B65">
        <v>59615.25</v>
      </c>
      <c r="C65">
        <v>18069836.73</v>
      </c>
      <c r="D65">
        <v>18129451.98</v>
      </c>
      <c r="E65">
        <v>18129628.221707702</v>
      </c>
      <c r="F65">
        <v>10</v>
      </c>
      <c r="G65">
        <v>369686.73914022697</v>
      </c>
      <c r="H65">
        <v>55.432530493687601</v>
      </c>
      <c r="I65">
        <v>2363043.2187948502</v>
      </c>
      <c r="J65">
        <v>0</v>
      </c>
    </row>
    <row r="66" spans="1:10" hidden="1" x14ac:dyDescent="0.25">
      <c r="A66" s="1">
        <v>39114</v>
      </c>
      <c r="B66">
        <v>53901.760000000002</v>
      </c>
      <c r="C66">
        <v>17038202.039999999</v>
      </c>
      <c r="D66">
        <v>17092103.800000001</v>
      </c>
      <c r="E66">
        <v>17094517.039690599</v>
      </c>
      <c r="F66">
        <v>10</v>
      </c>
      <c r="G66">
        <v>334445.28206181398</v>
      </c>
      <c r="H66">
        <v>57.603977833852298</v>
      </c>
      <c r="I66">
        <v>2170861.5748345801</v>
      </c>
      <c r="J66">
        <v>0</v>
      </c>
    </row>
    <row r="67" spans="1:10" hidden="1" x14ac:dyDescent="0.25">
      <c r="A67" s="2">
        <v>39142</v>
      </c>
      <c r="B67">
        <v>180837.02</v>
      </c>
      <c r="C67">
        <v>20559052.25</v>
      </c>
      <c r="D67">
        <v>20739889.27</v>
      </c>
      <c r="E67">
        <v>20741792.244344398</v>
      </c>
      <c r="F67">
        <v>10</v>
      </c>
      <c r="G67">
        <v>381894.43356020103</v>
      </c>
      <c r="H67">
        <v>61.255829899337101</v>
      </c>
      <c r="I67">
        <v>2651468.21732296</v>
      </c>
      <c r="J67">
        <v>0</v>
      </c>
    </row>
    <row r="68" spans="1:10" hidden="1" x14ac:dyDescent="0.25">
      <c r="A68" s="1">
        <v>39173</v>
      </c>
      <c r="B68">
        <v>202199.52</v>
      </c>
      <c r="C68">
        <v>21133708.239999998</v>
      </c>
      <c r="D68">
        <v>21335907.760000002</v>
      </c>
      <c r="E68">
        <v>21335859.117105599</v>
      </c>
      <c r="F68">
        <v>10</v>
      </c>
      <c r="G68">
        <v>380620.56595321902</v>
      </c>
      <c r="H68">
        <v>63.255030292311602</v>
      </c>
      <c r="I68">
        <v>2740306.3121419898</v>
      </c>
      <c r="J68">
        <v>0</v>
      </c>
    </row>
    <row r="69" spans="1:10" hidden="1" x14ac:dyDescent="0.25">
      <c r="A69" s="1">
        <v>39203</v>
      </c>
      <c r="B69">
        <v>170182.74</v>
      </c>
      <c r="C69">
        <v>22228505.309999999</v>
      </c>
      <c r="D69">
        <v>22398688.050000001</v>
      </c>
      <c r="E69">
        <v>22398846.649244402</v>
      </c>
      <c r="F69">
        <v>10</v>
      </c>
      <c r="G69">
        <v>394922.13871444901</v>
      </c>
      <c r="H69">
        <v>63.920082611334699</v>
      </c>
      <c r="I69">
        <v>2844609.08242808</v>
      </c>
      <c r="J69">
        <v>0</v>
      </c>
    </row>
    <row r="70" spans="1:10" hidden="1" x14ac:dyDescent="0.25">
      <c r="A70" s="1">
        <v>39234</v>
      </c>
      <c r="B70">
        <v>110618.17</v>
      </c>
      <c r="C70">
        <v>22839948.16</v>
      </c>
      <c r="D70">
        <v>22950566.329999998</v>
      </c>
      <c r="E70">
        <v>22956349.597202301</v>
      </c>
      <c r="F70">
        <v>10</v>
      </c>
      <c r="G70">
        <v>386951.94095416297</v>
      </c>
      <c r="H70">
        <v>67.130979312650993</v>
      </c>
      <c r="I70">
        <v>3020113.1459817402</v>
      </c>
      <c r="J70">
        <v>0</v>
      </c>
    </row>
    <row r="71" spans="1:10" hidden="1" x14ac:dyDescent="0.25">
      <c r="A71" s="1">
        <v>39264</v>
      </c>
      <c r="B71">
        <v>151342.13</v>
      </c>
      <c r="C71">
        <v>25471092.890000001</v>
      </c>
      <c r="D71">
        <v>25622435.02</v>
      </c>
      <c r="E71">
        <v>25622397.022211201</v>
      </c>
      <c r="F71">
        <v>10</v>
      </c>
      <c r="G71">
        <v>384343.36551910499</v>
      </c>
      <c r="H71">
        <v>75.189304800990996</v>
      </c>
      <c r="I71">
        <v>3276113.4360434101</v>
      </c>
      <c r="J71">
        <v>0</v>
      </c>
    </row>
    <row r="72" spans="1:10" hidden="1" x14ac:dyDescent="0.25">
      <c r="A72" s="1">
        <v>39295</v>
      </c>
      <c r="B72">
        <v>291585.15999999997</v>
      </c>
      <c r="C72">
        <v>23704396.260000002</v>
      </c>
      <c r="D72">
        <v>23995981.420000002</v>
      </c>
      <c r="E72">
        <v>23995965.253068399</v>
      </c>
      <c r="F72">
        <v>10</v>
      </c>
      <c r="G72">
        <v>372200.984394125</v>
      </c>
      <c r="H72">
        <v>72.860271555157794</v>
      </c>
      <c r="I72">
        <v>3122699.5429845401</v>
      </c>
      <c r="J72">
        <v>0</v>
      </c>
    </row>
    <row r="73" spans="1:10" hidden="1" x14ac:dyDescent="0.25">
      <c r="A73" s="1">
        <v>39326</v>
      </c>
      <c r="B73">
        <v>257254.36</v>
      </c>
      <c r="C73">
        <v>24921337.75</v>
      </c>
      <c r="D73">
        <v>25178592.109999999</v>
      </c>
      <c r="E73">
        <v>25200366.691693202</v>
      </c>
      <c r="F73">
        <v>10</v>
      </c>
      <c r="G73">
        <v>369099.63612368802</v>
      </c>
      <c r="H73">
        <v>77.119176001489905</v>
      </c>
      <c r="I73">
        <v>3264293.1086152801</v>
      </c>
      <c r="J73">
        <v>0</v>
      </c>
    </row>
    <row r="74" spans="1:10" hidden="1" x14ac:dyDescent="0.25">
      <c r="A74" s="1">
        <v>39356</v>
      </c>
      <c r="B74">
        <v>303569.55</v>
      </c>
      <c r="C74">
        <v>28304073</v>
      </c>
      <c r="D74">
        <v>28607642.550000001</v>
      </c>
      <c r="E74">
        <v>28607671.584413301</v>
      </c>
      <c r="F74">
        <v>10</v>
      </c>
      <c r="G74">
        <v>390100.07048634702</v>
      </c>
      <c r="H74">
        <v>82.991938314309294</v>
      </c>
      <c r="I74">
        <v>3767489.40179731</v>
      </c>
      <c r="J74">
        <v>0</v>
      </c>
    </row>
    <row r="75" spans="1:10" hidden="1" x14ac:dyDescent="0.25">
      <c r="A75" s="1">
        <v>39387</v>
      </c>
      <c r="B75">
        <v>248031.04</v>
      </c>
      <c r="C75">
        <v>30508030.84</v>
      </c>
      <c r="D75">
        <v>30756061.879999999</v>
      </c>
      <c r="E75">
        <v>30722555.0247549</v>
      </c>
      <c r="F75">
        <v>10</v>
      </c>
      <c r="G75">
        <v>381339.32242040703</v>
      </c>
      <c r="H75">
        <v>90.976790106911295</v>
      </c>
      <c r="I75">
        <v>3970472.4705981701</v>
      </c>
      <c r="J75">
        <v>0</v>
      </c>
    </row>
    <row r="76" spans="1:10" hidden="1" x14ac:dyDescent="0.25">
      <c r="A76" s="1">
        <v>39417</v>
      </c>
      <c r="B76">
        <v>298788</v>
      </c>
      <c r="C76">
        <v>31463769.739999998</v>
      </c>
      <c r="D76">
        <v>31762557.739999998</v>
      </c>
      <c r="E76">
        <v>31762844.836624298</v>
      </c>
      <c r="F76">
        <v>10</v>
      </c>
      <c r="G76">
        <v>404072.87381251203</v>
      </c>
      <c r="H76">
        <v>90.177059990104794</v>
      </c>
      <c r="I76">
        <v>4675258.94554058</v>
      </c>
      <c r="J76">
        <v>0</v>
      </c>
    </row>
    <row r="77" spans="1:10" hidden="1" x14ac:dyDescent="0.25">
      <c r="A77" s="1">
        <v>39448</v>
      </c>
      <c r="B77">
        <v>242398.75</v>
      </c>
      <c r="C77">
        <v>29893688.390000001</v>
      </c>
      <c r="D77">
        <v>30136087.140000001</v>
      </c>
      <c r="E77">
        <v>30136257.774685401</v>
      </c>
      <c r="F77">
        <v>10</v>
      </c>
      <c r="G77">
        <v>361179.55744089198</v>
      </c>
      <c r="H77">
        <v>94.152385253966401</v>
      </c>
      <c r="I77">
        <v>3869659.0633465699</v>
      </c>
      <c r="J77">
        <v>0</v>
      </c>
    </row>
    <row r="78" spans="1:10" hidden="1" x14ac:dyDescent="0.25">
      <c r="A78" s="1">
        <v>39479</v>
      </c>
      <c r="B78">
        <v>227402.95</v>
      </c>
      <c r="C78">
        <v>29501568.739999998</v>
      </c>
      <c r="D78">
        <v>29728971.690000001</v>
      </c>
      <c r="E78">
        <v>30198201.695713401</v>
      </c>
      <c r="F78">
        <v>10</v>
      </c>
      <c r="G78">
        <v>362298.87173431797</v>
      </c>
      <c r="H78">
        <v>93.877895574616304</v>
      </c>
      <c r="I78">
        <v>3813653.9517621798</v>
      </c>
      <c r="J78">
        <v>0</v>
      </c>
    </row>
    <row r="79" spans="1:10" hidden="1" x14ac:dyDescent="0.25">
      <c r="A79" s="1">
        <v>39508</v>
      </c>
      <c r="B79">
        <v>239305.9</v>
      </c>
      <c r="C79">
        <v>33400685.170000002</v>
      </c>
      <c r="D79">
        <v>33639991.07</v>
      </c>
      <c r="E79">
        <v>33671761.6571059</v>
      </c>
      <c r="F79">
        <v>10</v>
      </c>
      <c r="G79">
        <v>444589.56284687901</v>
      </c>
      <c r="H79">
        <v>85.446162037770407</v>
      </c>
      <c r="I79">
        <v>4316710.1702100299</v>
      </c>
      <c r="J79">
        <v>0</v>
      </c>
    </row>
    <row r="80" spans="1:10" hidden="1" x14ac:dyDescent="0.25">
      <c r="A80" s="1">
        <v>39539</v>
      </c>
      <c r="B80">
        <v>313377.59000000003</v>
      </c>
      <c r="C80">
        <v>37906615.57</v>
      </c>
      <c r="D80">
        <v>38219993.159999996</v>
      </c>
      <c r="E80">
        <v>38316106.612009197</v>
      </c>
      <c r="F80">
        <v>10</v>
      </c>
      <c r="G80">
        <v>390368.81310596003</v>
      </c>
      <c r="H80">
        <v>110.746763974104</v>
      </c>
      <c r="I80">
        <v>4915976.1958877202</v>
      </c>
      <c r="J80">
        <v>0</v>
      </c>
    </row>
    <row r="81" spans="1:10" hidden="1" x14ac:dyDescent="0.25">
      <c r="A81" s="1">
        <v>39569</v>
      </c>
      <c r="B81">
        <v>417273.8</v>
      </c>
      <c r="C81">
        <v>44175062.689999998</v>
      </c>
      <c r="D81">
        <v>44592336.490000002</v>
      </c>
      <c r="E81">
        <v>44592202.008394301</v>
      </c>
      <c r="F81">
        <v>10</v>
      </c>
      <c r="G81">
        <v>411263.34889933502</v>
      </c>
      <c r="H81">
        <v>121.814907852611</v>
      </c>
      <c r="I81">
        <v>5505804.9409343898</v>
      </c>
      <c r="J81">
        <v>0</v>
      </c>
    </row>
    <row r="82" spans="1:10" hidden="1" x14ac:dyDescent="0.25">
      <c r="A82" s="1">
        <v>39600</v>
      </c>
      <c r="B82">
        <v>558351.15</v>
      </c>
      <c r="C82">
        <v>45691895.530000001</v>
      </c>
      <c r="D82">
        <v>46250246.68</v>
      </c>
      <c r="E82">
        <v>46250270.403902203</v>
      </c>
      <c r="F82">
        <v>10</v>
      </c>
      <c r="G82">
        <v>386821.99641245499</v>
      </c>
      <c r="H82">
        <v>134.57324447896301</v>
      </c>
      <c r="I82">
        <v>5805620.6891519204</v>
      </c>
      <c r="J82">
        <v>0</v>
      </c>
    </row>
    <row r="83" spans="1:10" hidden="1" x14ac:dyDescent="0.25">
      <c r="A83" s="1">
        <v>39630</v>
      </c>
      <c r="B83">
        <v>754926.66</v>
      </c>
      <c r="C83">
        <v>47382424.109999999</v>
      </c>
      <c r="D83">
        <v>48137350.770000003</v>
      </c>
      <c r="E83">
        <v>48194949.629952401</v>
      </c>
      <c r="F83">
        <v>10</v>
      </c>
      <c r="G83">
        <v>432048.85404347599</v>
      </c>
      <c r="H83">
        <v>126.122012642488</v>
      </c>
      <c r="I83">
        <v>6295921.4018915799</v>
      </c>
      <c r="J83">
        <v>0</v>
      </c>
    </row>
    <row r="84" spans="1:10" hidden="1" x14ac:dyDescent="0.25">
      <c r="A84" s="1">
        <v>39661</v>
      </c>
      <c r="B84">
        <v>293720.59999999998</v>
      </c>
      <c r="C84">
        <v>39719855.380000003</v>
      </c>
      <c r="D84">
        <v>40013575.979999997</v>
      </c>
      <c r="E84">
        <v>40090763.173905902</v>
      </c>
      <c r="F84">
        <v>10</v>
      </c>
      <c r="G84">
        <v>391784.92503290501</v>
      </c>
      <c r="H84">
        <v>115.9945908588</v>
      </c>
      <c r="I84">
        <v>5354168.90993152</v>
      </c>
      <c r="J84">
        <v>0</v>
      </c>
    </row>
    <row r="85" spans="1:10" hidden="1" x14ac:dyDescent="0.25">
      <c r="A85" s="1">
        <v>39692</v>
      </c>
      <c r="B85">
        <v>186302.93</v>
      </c>
      <c r="C85">
        <v>12325126.5</v>
      </c>
      <c r="D85">
        <v>12511429.43</v>
      </c>
      <c r="E85">
        <v>12541158.0690866</v>
      </c>
      <c r="F85">
        <v>10</v>
      </c>
      <c r="G85">
        <v>135416.92299500699</v>
      </c>
      <c r="H85">
        <v>106.043411256163</v>
      </c>
      <c r="I85">
        <v>1818914.38711716</v>
      </c>
      <c r="J85">
        <v>0</v>
      </c>
    </row>
    <row r="86" spans="1:10" hidden="1" x14ac:dyDescent="0.25">
      <c r="A86" s="1">
        <v>39722</v>
      </c>
      <c r="B86">
        <v>163763.47</v>
      </c>
      <c r="C86">
        <v>20655864.199999999</v>
      </c>
      <c r="D86">
        <v>20819627.670000002</v>
      </c>
      <c r="E86">
        <v>20821602.681552101</v>
      </c>
      <c r="F86">
        <v>10</v>
      </c>
      <c r="G86">
        <v>295684.92898270499</v>
      </c>
      <c r="H86">
        <v>80.437879401795698</v>
      </c>
      <c r="I86">
        <v>2962665.9768872499</v>
      </c>
      <c r="J86">
        <v>0</v>
      </c>
    </row>
    <row r="87" spans="1:10" hidden="1" x14ac:dyDescent="0.25">
      <c r="A87" s="1">
        <v>39753</v>
      </c>
      <c r="B87">
        <v>144686.43</v>
      </c>
      <c r="C87">
        <v>17168549.460000001</v>
      </c>
      <c r="D87">
        <v>17313235.890000001</v>
      </c>
      <c r="E87">
        <v>17340001.480819099</v>
      </c>
      <c r="F87">
        <v>10</v>
      </c>
      <c r="G87">
        <v>331775.50332623802</v>
      </c>
      <c r="H87">
        <v>59.569699145907201</v>
      </c>
      <c r="I87">
        <v>2423765.43630679</v>
      </c>
      <c r="J87">
        <v>0</v>
      </c>
    </row>
    <row r="88" spans="1:10" hidden="1" x14ac:dyDescent="0.25">
      <c r="A88" s="1">
        <v>39783</v>
      </c>
      <c r="B88">
        <v>126585.96</v>
      </c>
      <c r="C88">
        <v>11129871.539999999</v>
      </c>
      <c r="D88">
        <v>11256457.5</v>
      </c>
      <c r="E88">
        <v>11279015.3488278</v>
      </c>
      <c r="F88">
        <v>10</v>
      </c>
      <c r="G88">
        <v>358333.34032828198</v>
      </c>
      <c r="H88">
        <v>35.835477821183801</v>
      </c>
      <c r="I88">
        <v>1562031.1210969801</v>
      </c>
      <c r="J88">
        <v>0</v>
      </c>
    </row>
    <row r="89" spans="1:10" hidden="1" x14ac:dyDescent="0.25">
      <c r="A89" s="1">
        <v>39814</v>
      </c>
      <c r="B89">
        <v>130885.71</v>
      </c>
      <c r="C89">
        <v>10843887.130000001</v>
      </c>
      <c r="D89">
        <v>10974772.84</v>
      </c>
      <c r="E89">
        <v>10975789.754059101</v>
      </c>
      <c r="F89">
        <v>10</v>
      </c>
      <c r="G89">
        <v>335999.291883467</v>
      </c>
      <c r="H89">
        <v>36.9928015623302</v>
      </c>
      <c r="I89">
        <v>1453765.37566943</v>
      </c>
      <c r="J89">
        <v>0</v>
      </c>
    </row>
    <row r="90" spans="1:10" hidden="1" x14ac:dyDescent="0.25">
      <c r="A90" s="1">
        <v>39845</v>
      </c>
      <c r="B90">
        <v>128716.9</v>
      </c>
      <c r="C90">
        <v>9456299.5299999993</v>
      </c>
      <c r="D90">
        <v>9585016.4299999997</v>
      </c>
      <c r="E90">
        <v>9673451.5769045409</v>
      </c>
      <c r="F90">
        <v>10</v>
      </c>
      <c r="G90">
        <v>298096.22741041501</v>
      </c>
      <c r="H90">
        <v>36.592112452096401</v>
      </c>
      <c r="I90">
        <v>1234519.09804309</v>
      </c>
      <c r="J90">
        <v>0</v>
      </c>
    </row>
    <row r="91" spans="1:10" hidden="1" x14ac:dyDescent="0.25">
      <c r="A91" s="1">
        <v>39873</v>
      </c>
      <c r="B91">
        <v>195475.27</v>
      </c>
      <c r="C91">
        <v>13608616.619999999</v>
      </c>
      <c r="D91">
        <v>13804091.890000001</v>
      </c>
      <c r="E91">
        <v>13889684.214513799</v>
      </c>
      <c r="F91">
        <v>10</v>
      </c>
      <c r="G91">
        <v>343406.40416385798</v>
      </c>
      <c r="H91">
        <v>45.696905751276198</v>
      </c>
      <c r="I91">
        <v>1802925.8709466299</v>
      </c>
      <c r="J91">
        <v>0</v>
      </c>
    </row>
    <row r="92" spans="1:10" hidden="1" x14ac:dyDescent="0.25">
      <c r="A92" s="1">
        <v>39904</v>
      </c>
      <c r="B92">
        <v>155749.57</v>
      </c>
      <c r="C92">
        <v>13694819.68</v>
      </c>
      <c r="D92">
        <v>13850569.25</v>
      </c>
      <c r="E92">
        <v>13934367.725528101</v>
      </c>
      <c r="F92">
        <v>10</v>
      </c>
      <c r="G92">
        <v>340943.81547277299</v>
      </c>
      <c r="H92">
        <v>45.931341423224602</v>
      </c>
      <c r="I92">
        <v>1725639.0690886399</v>
      </c>
      <c r="J92">
        <v>0</v>
      </c>
    </row>
    <row r="93" spans="1:10" hidden="1" x14ac:dyDescent="0.25">
      <c r="A93" s="1">
        <v>39934</v>
      </c>
      <c r="B93">
        <v>274323.73</v>
      </c>
      <c r="C93">
        <v>16757274</v>
      </c>
      <c r="D93">
        <v>17031597.73</v>
      </c>
      <c r="E93">
        <v>17034084.117654499</v>
      </c>
      <c r="F93">
        <v>10</v>
      </c>
      <c r="G93">
        <v>346131.21165936498</v>
      </c>
      <c r="H93">
        <v>55.158559018377701</v>
      </c>
      <c r="I93">
        <v>2058014.7487611701</v>
      </c>
      <c r="J93">
        <v>0</v>
      </c>
    </row>
    <row r="94" spans="1:10" hidden="1" x14ac:dyDescent="0.25">
      <c r="A94" s="1">
        <v>39965</v>
      </c>
      <c r="B94">
        <v>251343.72</v>
      </c>
      <c r="C94">
        <v>18929340.600000001</v>
      </c>
      <c r="D94">
        <v>19180684.32</v>
      </c>
      <c r="E94">
        <v>19267210.914719898</v>
      </c>
      <c r="F94">
        <v>10</v>
      </c>
      <c r="G94">
        <v>338470.93483570497</v>
      </c>
      <c r="H94">
        <v>63.717659338967401</v>
      </c>
      <c r="I94">
        <v>2299364.80728336</v>
      </c>
      <c r="J94">
        <v>0</v>
      </c>
    </row>
    <row r="95" spans="1:10" hidden="1" x14ac:dyDescent="0.25">
      <c r="A95" s="1">
        <v>39995</v>
      </c>
      <c r="B95">
        <v>217960.56</v>
      </c>
      <c r="C95">
        <v>18138675.960000001</v>
      </c>
      <c r="D95">
        <v>18356636.52</v>
      </c>
      <c r="E95">
        <v>18356636.2472017</v>
      </c>
      <c r="F95">
        <v>10</v>
      </c>
      <c r="G95">
        <v>337663.90513253299</v>
      </c>
      <c r="H95">
        <v>60.670815603774599</v>
      </c>
      <c r="I95">
        <v>2129708.2771445899</v>
      </c>
      <c r="J95">
        <v>0</v>
      </c>
    </row>
    <row r="96" spans="1:10" hidden="1" x14ac:dyDescent="0.25">
      <c r="A96" s="1">
        <v>40026</v>
      </c>
      <c r="B96">
        <v>246516.63</v>
      </c>
      <c r="C96">
        <v>20407331.59</v>
      </c>
      <c r="D96">
        <v>20653848.219999999</v>
      </c>
      <c r="E96">
        <v>20653840.475103602</v>
      </c>
      <c r="F96">
        <v>10</v>
      </c>
      <c r="G96">
        <v>337300.82635378197</v>
      </c>
      <c r="H96">
        <v>68.506188455703295</v>
      </c>
      <c r="I96">
        <v>2453353.5013529598</v>
      </c>
      <c r="J96">
        <v>0</v>
      </c>
    </row>
    <row r="97" spans="1:10" hidden="1" x14ac:dyDescent="0.25">
      <c r="A97" s="1">
        <v>40057</v>
      </c>
      <c r="B97">
        <v>295063.92</v>
      </c>
      <c r="C97">
        <v>20592345.539999999</v>
      </c>
      <c r="D97">
        <v>20887409.460000001</v>
      </c>
      <c r="E97">
        <v>20890379.258033801</v>
      </c>
      <c r="F97">
        <v>10</v>
      </c>
      <c r="G97">
        <v>347860.55052387301</v>
      </c>
      <c r="H97">
        <v>67.025590422606797</v>
      </c>
      <c r="I97">
        <v>2425179.5255618002</v>
      </c>
      <c r="J97">
        <v>0</v>
      </c>
    </row>
    <row r="98" spans="1:10" hidden="1" x14ac:dyDescent="0.25">
      <c r="A98" s="1">
        <v>40087</v>
      </c>
      <c r="B98">
        <v>363495.29</v>
      </c>
      <c r="C98">
        <v>23360733.440000001</v>
      </c>
      <c r="D98">
        <v>23724228.73</v>
      </c>
      <c r="E98">
        <v>23724505.159065198</v>
      </c>
      <c r="F98">
        <v>10</v>
      </c>
      <c r="G98">
        <v>368418.32545770798</v>
      </c>
      <c r="H98">
        <v>71.978782571056797</v>
      </c>
      <c r="I98">
        <v>2793797.3842479899</v>
      </c>
      <c r="J98">
        <v>0</v>
      </c>
    </row>
    <row r="99" spans="1:10" hidden="1" x14ac:dyDescent="0.25">
      <c r="A99" s="1">
        <v>40118</v>
      </c>
      <c r="B99">
        <v>287520.08</v>
      </c>
      <c r="C99">
        <v>20598083.23</v>
      </c>
      <c r="D99">
        <v>20885603.309999999</v>
      </c>
      <c r="E99">
        <v>20793299.7410888</v>
      </c>
      <c r="F99">
        <v>10</v>
      </c>
      <c r="G99">
        <v>319930.81494935398</v>
      </c>
      <c r="H99">
        <v>72.621669505835797</v>
      </c>
      <c r="I99">
        <v>2440610.1668958901</v>
      </c>
      <c r="J99">
        <v>0</v>
      </c>
    </row>
    <row r="100" spans="1:10" hidden="1" x14ac:dyDescent="0.25">
      <c r="A100" s="1">
        <v>40148</v>
      </c>
      <c r="B100">
        <v>355508.02</v>
      </c>
      <c r="C100">
        <v>21918758.879999999</v>
      </c>
      <c r="D100">
        <v>22274266.899999999</v>
      </c>
      <c r="E100">
        <v>22274306.0769048</v>
      </c>
      <c r="F100">
        <v>10</v>
      </c>
      <c r="G100">
        <v>380201.65609252697</v>
      </c>
      <c r="H100">
        <v>65.614037252334299</v>
      </c>
      <c r="I100">
        <v>2672259.54934939</v>
      </c>
      <c r="J100">
        <v>0</v>
      </c>
    </row>
    <row r="101" spans="1:10" hidden="1" x14ac:dyDescent="0.25">
      <c r="A101" s="1">
        <v>40179</v>
      </c>
      <c r="B101">
        <v>304660.2</v>
      </c>
      <c r="C101">
        <v>20635062.489999998</v>
      </c>
      <c r="D101">
        <v>20939722.690000001</v>
      </c>
      <c r="E101">
        <v>20936039.3715741</v>
      </c>
      <c r="F101">
        <v>10</v>
      </c>
      <c r="G101">
        <v>306331.07212858298</v>
      </c>
      <c r="H101">
        <v>75.273277394301402</v>
      </c>
      <c r="I101">
        <v>2122504.3952544802</v>
      </c>
      <c r="J101">
        <v>0</v>
      </c>
    </row>
    <row r="102" spans="1:10" hidden="1" x14ac:dyDescent="0.25">
      <c r="A102" s="1">
        <v>40210</v>
      </c>
      <c r="B102">
        <v>318137.37</v>
      </c>
      <c r="C102">
        <v>20448311.18</v>
      </c>
      <c r="D102">
        <v>20766448.550000001</v>
      </c>
      <c r="E102">
        <v>20836306.362431001</v>
      </c>
      <c r="F102">
        <v>10</v>
      </c>
      <c r="G102">
        <v>305578.47640770703</v>
      </c>
      <c r="H102">
        <v>76.091828177039602</v>
      </c>
      <c r="I102">
        <v>2415718.5589857898</v>
      </c>
      <c r="J102">
        <v>0</v>
      </c>
    </row>
    <row r="103" spans="1:10" hidden="1" x14ac:dyDescent="0.25">
      <c r="A103" s="1">
        <v>40238</v>
      </c>
      <c r="B103">
        <v>355196.5</v>
      </c>
      <c r="C103">
        <v>22135084.41</v>
      </c>
      <c r="D103">
        <v>22490280.91</v>
      </c>
      <c r="E103">
        <v>22487913.439848199</v>
      </c>
      <c r="F103">
        <v>10</v>
      </c>
      <c r="G103">
        <v>325698.63092944497</v>
      </c>
      <c r="H103">
        <v>76.919841638783794</v>
      </c>
      <c r="I103">
        <v>2564773.6732133701</v>
      </c>
      <c r="J103">
        <v>0</v>
      </c>
    </row>
    <row r="104" spans="1:10" hidden="1" x14ac:dyDescent="0.25">
      <c r="A104" s="1">
        <v>40269</v>
      </c>
      <c r="B104">
        <v>326553.90999999997</v>
      </c>
      <c r="C104">
        <v>22189169.370000001</v>
      </c>
      <c r="D104">
        <v>22515723.280000001</v>
      </c>
      <c r="E104">
        <v>22516035.618482899</v>
      </c>
      <c r="F104">
        <v>10</v>
      </c>
      <c r="G104">
        <v>328811.54585523298</v>
      </c>
      <c r="H104">
        <v>76.509095565193704</v>
      </c>
      <c r="I104">
        <v>2641038.3662941302</v>
      </c>
      <c r="J104">
        <v>0</v>
      </c>
    </row>
    <row r="105" spans="1:10" hidden="1" x14ac:dyDescent="0.25">
      <c r="A105" s="1">
        <v>40299</v>
      </c>
      <c r="B105">
        <v>267559.33</v>
      </c>
      <c r="C105">
        <v>21627711.469999999</v>
      </c>
      <c r="D105">
        <v>21895270.800000001</v>
      </c>
      <c r="E105">
        <v>22000545.462700699</v>
      </c>
      <c r="F105">
        <v>10</v>
      </c>
      <c r="G105">
        <v>324519.78591738798</v>
      </c>
      <c r="H105">
        <v>75.567944727304095</v>
      </c>
      <c r="I105">
        <v>2522747.7824210199</v>
      </c>
      <c r="J105">
        <v>0</v>
      </c>
    </row>
    <row r="106" spans="1:10" hidden="1" x14ac:dyDescent="0.25">
      <c r="A106" s="1">
        <v>40330</v>
      </c>
      <c r="B106">
        <v>279852.21999999997</v>
      </c>
      <c r="C106">
        <v>21327616.16</v>
      </c>
      <c r="D106">
        <v>21607468.379999999</v>
      </c>
      <c r="E106">
        <v>21533463.042590398</v>
      </c>
      <c r="F106">
        <v>10</v>
      </c>
      <c r="G106">
        <v>315482.03310204699</v>
      </c>
      <c r="H106">
        <v>76.102900428177094</v>
      </c>
      <c r="I106">
        <v>2475634.7094534799</v>
      </c>
      <c r="J106">
        <v>0</v>
      </c>
    </row>
    <row r="107" spans="1:10" hidden="1" x14ac:dyDescent="0.25">
      <c r="A107" s="1">
        <v>40360</v>
      </c>
      <c r="B107">
        <v>307419.99</v>
      </c>
      <c r="C107">
        <v>22224440.739999998</v>
      </c>
      <c r="D107">
        <v>22531860.73</v>
      </c>
      <c r="E107">
        <v>22584788.762520701</v>
      </c>
      <c r="F107">
        <v>10</v>
      </c>
      <c r="G107">
        <v>328812.15654130699</v>
      </c>
      <c r="H107">
        <v>76.671061929468706</v>
      </c>
      <c r="I107">
        <v>2625588.4548199698</v>
      </c>
      <c r="J107">
        <v>0</v>
      </c>
    </row>
    <row r="108" spans="1:10" hidden="1" x14ac:dyDescent="0.25">
      <c r="A108" s="1">
        <v>40391</v>
      </c>
      <c r="B108">
        <v>309061.65999999997</v>
      </c>
      <c r="C108">
        <v>23027388.879999999</v>
      </c>
      <c r="D108">
        <v>23336450.539999999</v>
      </c>
      <c r="E108">
        <v>23258546.172676198</v>
      </c>
      <c r="F108">
        <v>10</v>
      </c>
      <c r="G108">
        <v>367858.64456785901</v>
      </c>
      <c r="H108">
        <v>70.757460428553003</v>
      </c>
      <c r="I108">
        <v>2770197.3136352198</v>
      </c>
      <c r="J108">
        <v>0</v>
      </c>
    </row>
    <row r="109" spans="1:10" hidden="1" x14ac:dyDescent="0.25">
      <c r="A109" s="1">
        <v>40422</v>
      </c>
      <c r="B109">
        <v>335223.62</v>
      </c>
      <c r="C109">
        <v>21949365.050000001</v>
      </c>
      <c r="D109">
        <v>22284588.670000002</v>
      </c>
      <c r="E109">
        <v>22282963.3781159</v>
      </c>
      <c r="F109">
        <v>10</v>
      </c>
      <c r="G109">
        <v>327870.716555472</v>
      </c>
      <c r="H109">
        <v>75.969375803321398</v>
      </c>
      <c r="I109">
        <v>2625170.3027909901</v>
      </c>
      <c r="J109">
        <v>0</v>
      </c>
    </row>
    <row r="110" spans="1:10" hidden="1" x14ac:dyDescent="0.25">
      <c r="A110" s="1">
        <v>40452</v>
      </c>
      <c r="B110">
        <v>449617.23</v>
      </c>
      <c r="C110">
        <v>24786178.899999999</v>
      </c>
      <c r="D110">
        <v>25235796.129999999</v>
      </c>
      <c r="E110">
        <v>25238420.540723801</v>
      </c>
      <c r="F110">
        <v>10</v>
      </c>
      <c r="G110">
        <v>347353.03464627999</v>
      </c>
      <c r="H110">
        <v>81.495241025080503</v>
      </c>
      <c r="I110">
        <v>3069198.7385678799</v>
      </c>
      <c r="J110">
        <v>0</v>
      </c>
    </row>
    <row r="111" spans="1:10" hidden="1" x14ac:dyDescent="0.25">
      <c r="A111" s="1">
        <v>40483</v>
      </c>
      <c r="B111">
        <v>460287.41</v>
      </c>
      <c r="C111">
        <v>22485191.350000001</v>
      </c>
      <c r="D111">
        <v>22945478.760000002</v>
      </c>
      <c r="E111">
        <v>22943568.409065001</v>
      </c>
      <c r="F111">
        <v>10</v>
      </c>
      <c r="G111">
        <v>307710.34779658902</v>
      </c>
      <c r="H111">
        <v>82.999034160442505</v>
      </c>
      <c r="I111">
        <v>2596093.2592257098</v>
      </c>
      <c r="J111">
        <v>0</v>
      </c>
    </row>
    <row r="112" spans="1:10" hidden="1" x14ac:dyDescent="0.25">
      <c r="A112" s="1">
        <v>40513</v>
      </c>
      <c r="B112">
        <v>477451.71</v>
      </c>
      <c r="C112">
        <v>25493284.5</v>
      </c>
      <c r="D112">
        <v>25970736.210000001</v>
      </c>
      <c r="E112">
        <v>25929555.0608049</v>
      </c>
      <c r="F112">
        <v>10</v>
      </c>
      <c r="G112">
        <v>326418.77197902102</v>
      </c>
      <c r="H112">
        <v>88.574285541863503</v>
      </c>
      <c r="I112">
        <v>2982754.4546893202</v>
      </c>
      <c r="J112">
        <v>0</v>
      </c>
    </row>
    <row r="113" spans="1:10" hidden="1" x14ac:dyDescent="0.25">
      <c r="A113" s="1">
        <v>40544</v>
      </c>
      <c r="B113">
        <v>577457.80000000005</v>
      </c>
      <c r="C113">
        <v>23004119.82</v>
      </c>
      <c r="D113">
        <v>23581577.620000001</v>
      </c>
      <c r="E113">
        <v>23595902.438531399</v>
      </c>
      <c r="F113">
        <v>10</v>
      </c>
      <c r="G113">
        <v>289933.801264279</v>
      </c>
      <c r="H113">
        <v>90.896827519624296</v>
      </c>
      <c r="I113">
        <v>2758160.28709679</v>
      </c>
      <c r="J113">
        <v>0</v>
      </c>
    </row>
    <row r="114" spans="1:10" hidden="1" x14ac:dyDescent="0.25">
      <c r="A114" s="1">
        <v>40575</v>
      </c>
      <c r="B114">
        <v>391118.38</v>
      </c>
      <c r="C114">
        <v>24618644.91</v>
      </c>
      <c r="D114">
        <v>25009763.289999999</v>
      </c>
      <c r="E114">
        <v>24752596.103565801</v>
      </c>
      <c r="F114">
        <v>10</v>
      </c>
      <c r="G114">
        <v>300448.11865709198</v>
      </c>
      <c r="H114">
        <v>92.389908668570101</v>
      </c>
      <c r="I114">
        <v>3005778.1388066001</v>
      </c>
      <c r="J114">
        <v>0</v>
      </c>
    </row>
    <row r="115" spans="1:10" hidden="1" x14ac:dyDescent="0.25">
      <c r="A115" s="1">
        <v>40603</v>
      </c>
      <c r="B115">
        <v>580545.12</v>
      </c>
      <c r="C115">
        <v>34462394.640000001</v>
      </c>
      <c r="D115">
        <v>35042939.759999998</v>
      </c>
      <c r="E115">
        <v>35079522.401123397</v>
      </c>
      <c r="F115">
        <v>10</v>
      </c>
      <c r="G115">
        <v>350333.92757733399</v>
      </c>
      <c r="H115">
        <v>112.061529148925</v>
      </c>
      <c r="I115">
        <v>4179433.2359414198</v>
      </c>
      <c r="J115">
        <v>0</v>
      </c>
    </row>
    <row r="116" spans="1:10" hidden="1" x14ac:dyDescent="0.25">
      <c r="A116" s="1">
        <v>40634</v>
      </c>
      <c r="B116">
        <v>730697.03</v>
      </c>
      <c r="C116">
        <v>34229165.009999998</v>
      </c>
      <c r="D116">
        <v>34959862.039999999</v>
      </c>
      <c r="E116">
        <v>34448612.754998699</v>
      </c>
      <c r="F116">
        <v>10</v>
      </c>
      <c r="G116">
        <v>324508.42118392698</v>
      </c>
      <c r="H116">
        <v>119.045583142844</v>
      </c>
      <c r="I116">
        <v>4182681.4796055001</v>
      </c>
      <c r="J116">
        <v>0</v>
      </c>
    </row>
    <row r="117" spans="1:10" hidden="1" x14ac:dyDescent="0.25">
      <c r="A117" s="1">
        <v>40664</v>
      </c>
      <c r="B117">
        <v>520107.1</v>
      </c>
      <c r="C117">
        <v>32749849.68</v>
      </c>
      <c r="D117">
        <v>33269956.780000001</v>
      </c>
      <c r="E117">
        <v>33270187.278230701</v>
      </c>
      <c r="F117">
        <v>10</v>
      </c>
      <c r="G117">
        <v>325166.87311009999</v>
      </c>
      <c r="H117">
        <v>114.205793820404</v>
      </c>
      <c r="I117">
        <v>3865753.5894068899</v>
      </c>
      <c r="J117">
        <v>0</v>
      </c>
    </row>
    <row r="118" spans="1:10" hidden="1" x14ac:dyDescent="0.25">
      <c r="A118" s="1">
        <v>40695</v>
      </c>
      <c r="B118">
        <v>492484.2</v>
      </c>
      <c r="C118">
        <v>30092434.780000001</v>
      </c>
      <c r="D118">
        <v>30584918.98</v>
      </c>
      <c r="E118">
        <v>30588092.6493125</v>
      </c>
      <c r="F118">
        <v>10</v>
      </c>
      <c r="G118">
        <v>313539.40973677801</v>
      </c>
      <c r="H118">
        <v>108.975541700978</v>
      </c>
      <c r="I118">
        <v>3580034.37135786</v>
      </c>
      <c r="J118">
        <v>0</v>
      </c>
    </row>
    <row r="119" spans="1:10" hidden="1" x14ac:dyDescent="0.25">
      <c r="A119" s="1">
        <v>40725</v>
      </c>
      <c r="B119">
        <v>632237.35</v>
      </c>
      <c r="C119">
        <v>31272009.609999999</v>
      </c>
      <c r="D119">
        <v>31904246.960000001</v>
      </c>
      <c r="E119">
        <v>31610320.421973601</v>
      </c>
      <c r="F119">
        <v>10</v>
      </c>
      <c r="G119">
        <v>317672.23063590098</v>
      </c>
      <c r="H119">
        <v>109.438949742227</v>
      </c>
      <c r="I119">
        <v>3155394.8610899001</v>
      </c>
      <c r="J119">
        <v>0</v>
      </c>
    </row>
    <row r="120" spans="1:10" hidden="1" x14ac:dyDescent="0.25">
      <c r="A120" s="1">
        <v>40756</v>
      </c>
      <c r="B120">
        <v>379700.46</v>
      </c>
      <c r="C120">
        <v>31041875.420000002</v>
      </c>
      <c r="D120">
        <v>31421575.879999999</v>
      </c>
      <c r="E120">
        <v>31420880.299802799</v>
      </c>
      <c r="F120">
        <v>10</v>
      </c>
      <c r="G120">
        <v>344112.03167693102</v>
      </c>
      <c r="H120">
        <v>102.27576009592499</v>
      </c>
      <c r="I120">
        <v>3773439.2981083598</v>
      </c>
      <c r="J120">
        <v>0</v>
      </c>
    </row>
    <row r="121" spans="1:10" hidden="1" x14ac:dyDescent="0.25">
      <c r="A121" s="1">
        <v>40787</v>
      </c>
      <c r="B121">
        <v>397394.05</v>
      </c>
      <c r="C121">
        <v>28173202.079999998</v>
      </c>
      <c r="D121">
        <v>28570596.129999999</v>
      </c>
      <c r="E121">
        <v>28545815.609682798</v>
      </c>
      <c r="F121">
        <v>10</v>
      </c>
      <c r="G121">
        <v>297685.96681910899</v>
      </c>
      <c r="H121">
        <v>106.99633745643899</v>
      </c>
      <c r="I121">
        <v>3305492.5521410201</v>
      </c>
      <c r="J121">
        <v>0</v>
      </c>
    </row>
    <row r="122" spans="1:10" hidden="1" x14ac:dyDescent="0.25">
      <c r="A122" s="1">
        <v>40817</v>
      </c>
      <c r="B122">
        <v>489704.17</v>
      </c>
      <c r="C122">
        <v>34564326.530000001</v>
      </c>
      <c r="D122">
        <v>35054030.700000003</v>
      </c>
      <c r="E122">
        <v>35050558.102095</v>
      </c>
      <c r="F122">
        <v>10</v>
      </c>
      <c r="G122">
        <v>346547.70302868</v>
      </c>
      <c r="H122">
        <v>113.063153882398</v>
      </c>
      <c r="I122">
        <v>4131218.1730283201</v>
      </c>
      <c r="J122">
        <v>0</v>
      </c>
    </row>
    <row r="123" spans="1:10" hidden="1" x14ac:dyDescent="0.25">
      <c r="A123" s="1">
        <v>40848</v>
      </c>
      <c r="B123">
        <v>553111.16</v>
      </c>
      <c r="C123">
        <v>35737866.520000003</v>
      </c>
      <c r="D123">
        <v>36290977.68</v>
      </c>
      <c r="E123">
        <v>37822075.260472298</v>
      </c>
      <c r="F123">
        <v>10</v>
      </c>
      <c r="G123">
        <v>339844.16586564702</v>
      </c>
      <c r="H123">
        <v>123.842284583823</v>
      </c>
      <c r="I123">
        <v>4265002.6428130995</v>
      </c>
      <c r="J123">
        <v>0</v>
      </c>
    </row>
    <row r="124" spans="1:10" hidden="1" x14ac:dyDescent="0.25">
      <c r="A124" s="1">
        <v>40878</v>
      </c>
      <c r="B124">
        <v>583338.84</v>
      </c>
      <c r="C124">
        <v>35045603.659999996</v>
      </c>
      <c r="D124">
        <v>35628942.5</v>
      </c>
      <c r="E124">
        <v>35647262.738659598</v>
      </c>
      <c r="F124">
        <v>10</v>
      </c>
      <c r="G124">
        <v>351073.06417927402</v>
      </c>
      <c r="H124">
        <v>113.445569322694</v>
      </c>
      <c r="I124">
        <v>4180420.9010208198</v>
      </c>
      <c r="J124">
        <v>0</v>
      </c>
    </row>
    <row r="125" spans="1:10" hidden="1" x14ac:dyDescent="0.25">
      <c r="A125" s="1">
        <v>40909</v>
      </c>
      <c r="B125">
        <v>567227.57999999996</v>
      </c>
      <c r="C125">
        <v>33496154.600000001</v>
      </c>
      <c r="D125">
        <v>34063382.18</v>
      </c>
      <c r="E125">
        <v>44085104.798971601</v>
      </c>
      <c r="F125">
        <v>10</v>
      </c>
      <c r="G125">
        <v>350153.20710683399</v>
      </c>
      <c r="H125">
        <v>137.382099575767</v>
      </c>
      <c r="I125">
        <v>4019677.9665538999</v>
      </c>
      <c r="J125">
        <v>0</v>
      </c>
    </row>
    <row r="126" spans="1:10" hidden="1" x14ac:dyDescent="0.25">
      <c r="A126" s="1">
        <v>40940</v>
      </c>
      <c r="B126">
        <v>593474.41</v>
      </c>
      <c r="C126">
        <v>29507377.550000001</v>
      </c>
      <c r="D126">
        <v>30100851.960000001</v>
      </c>
      <c r="E126">
        <v>30100872.515365701</v>
      </c>
      <c r="F126">
        <v>10</v>
      </c>
      <c r="G126">
        <v>303701.98057338299</v>
      </c>
      <c r="H126">
        <v>110.818268754673</v>
      </c>
      <c r="I126">
        <v>3554855.18914206</v>
      </c>
      <c r="J126">
        <v>0</v>
      </c>
    </row>
    <row r="127" spans="1:10" hidden="1" x14ac:dyDescent="0.25">
      <c r="A127" s="1">
        <v>40969</v>
      </c>
      <c r="B127">
        <v>633350.32999999996</v>
      </c>
      <c r="C127">
        <v>35630475.109999999</v>
      </c>
      <c r="D127">
        <v>36263825.439999998</v>
      </c>
      <c r="E127">
        <v>36264023.642172799</v>
      </c>
      <c r="F127">
        <v>10</v>
      </c>
      <c r="G127">
        <v>331411.33775149297</v>
      </c>
      <c r="H127">
        <v>122.349164864971</v>
      </c>
      <c r="I127">
        <v>4283876.7585051404</v>
      </c>
      <c r="J127">
        <v>0</v>
      </c>
    </row>
    <row r="128" spans="1:10" hidden="1" x14ac:dyDescent="0.25">
      <c r="A128" s="1">
        <v>41000</v>
      </c>
      <c r="B128">
        <v>709297.7</v>
      </c>
      <c r="C128">
        <v>35211335.68</v>
      </c>
      <c r="D128">
        <v>35920633.380000003</v>
      </c>
      <c r="E128">
        <v>35954532.222381003</v>
      </c>
      <c r="F128">
        <v>10</v>
      </c>
      <c r="G128">
        <v>328742.294713918</v>
      </c>
      <c r="H128">
        <v>122.212697746415</v>
      </c>
      <c r="I128">
        <v>4221950.4779540896</v>
      </c>
      <c r="J128">
        <v>0</v>
      </c>
    </row>
    <row r="129" spans="1:10" hidden="1" x14ac:dyDescent="0.25">
      <c r="A129" s="1">
        <v>41030</v>
      </c>
      <c r="B129">
        <v>742702.24</v>
      </c>
      <c r="C129">
        <v>33422020.91</v>
      </c>
      <c r="D129">
        <v>34164723.149999999</v>
      </c>
      <c r="E129">
        <v>34175600.048986502</v>
      </c>
      <c r="F129">
        <v>10</v>
      </c>
      <c r="G129">
        <v>338444.932251397</v>
      </c>
      <c r="H129">
        <v>112.920994523055</v>
      </c>
      <c r="I129">
        <v>4041938.2921293499</v>
      </c>
      <c r="J129">
        <v>0</v>
      </c>
    </row>
    <row r="130" spans="1:10" hidden="1" x14ac:dyDescent="0.25">
      <c r="A130" s="1">
        <v>41061</v>
      </c>
      <c r="B130">
        <v>815395.26</v>
      </c>
      <c r="C130">
        <v>26655525.899999999</v>
      </c>
      <c r="D130">
        <v>27470921.16</v>
      </c>
      <c r="E130">
        <v>27438535.738456599</v>
      </c>
      <c r="F130">
        <v>10</v>
      </c>
      <c r="G130">
        <v>322440.18200785102</v>
      </c>
      <c r="H130">
        <v>95.249573441478702</v>
      </c>
      <c r="I130">
        <v>3273754.0581838898</v>
      </c>
      <c r="J130">
        <v>0</v>
      </c>
    </row>
    <row r="131" spans="1:10" hidden="1" x14ac:dyDescent="0.25">
      <c r="A131" s="1">
        <v>41091</v>
      </c>
      <c r="B131">
        <v>1030891.56</v>
      </c>
      <c r="C131">
        <v>29655600.989999998</v>
      </c>
      <c r="D131">
        <v>30686492.550000001</v>
      </c>
      <c r="E131">
        <v>30686976.6204307</v>
      </c>
      <c r="F131">
        <v>10</v>
      </c>
      <c r="G131">
        <v>349392.99104951799</v>
      </c>
      <c r="H131">
        <v>98.406310210561301</v>
      </c>
      <c r="I131">
        <v>3695498.4421839798</v>
      </c>
      <c r="J131">
        <v>0</v>
      </c>
    </row>
    <row r="132" spans="1:10" hidden="1" x14ac:dyDescent="0.25">
      <c r="A132" s="1">
        <v>41122</v>
      </c>
      <c r="B132">
        <v>582809.51</v>
      </c>
      <c r="C132">
        <v>26942977.25</v>
      </c>
      <c r="D132">
        <v>27525786.760000002</v>
      </c>
      <c r="E132">
        <v>27525744.2221593</v>
      </c>
      <c r="F132">
        <v>10</v>
      </c>
      <c r="G132">
        <v>291191.010585115</v>
      </c>
      <c r="H132">
        <v>105.806121732527</v>
      </c>
      <c r="I132">
        <v>3284047.2912269901</v>
      </c>
      <c r="J132">
        <v>0</v>
      </c>
    </row>
    <row r="133" spans="1:10" hidden="1" x14ac:dyDescent="0.25">
      <c r="A133" s="1">
        <v>41153</v>
      </c>
      <c r="B133">
        <v>422489.31</v>
      </c>
      <c r="C133">
        <v>24214318.379999999</v>
      </c>
      <c r="D133">
        <v>24636807.690000001</v>
      </c>
      <c r="E133">
        <v>24636801.946920201</v>
      </c>
      <c r="F133">
        <v>10</v>
      </c>
      <c r="G133">
        <v>251369.62620641899</v>
      </c>
      <c r="H133">
        <v>109.65611335430999</v>
      </c>
      <c r="I133">
        <v>2927414.2782015102</v>
      </c>
      <c r="J133">
        <v>0</v>
      </c>
    </row>
    <row r="134" spans="1:10" hidden="1" x14ac:dyDescent="0.25">
      <c r="A134" s="1">
        <v>41183</v>
      </c>
      <c r="B134">
        <v>624698.56999999995</v>
      </c>
      <c r="C134">
        <v>31472417.829999998</v>
      </c>
      <c r="D134">
        <v>32097116.399999999</v>
      </c>
      <c r="E134">
        <v>32098129.071049102</v>
      </c>
      <c r="F134">
        <v>10</v>
      </c>
      <c r="G134">
        <v>344344.08230810001</v>
      </c>
      <c r="H134">
        <v>104.351643597283</v>
      </c>
      <c r="I134">
        <v>3834741.8807993801</v>
      </c>
      <c r="J134">
        <v>0</v>
      </c>
    </row>
    <row r="135" spans="1:10" hidden="1" x14ac:dyDescent="0.25">
      <c r="A135" s="1">
        <v>41214</v>
      </c>
      <c r="B135">
        <v>446509.58</v>
      </c>
      <c r="C135">
        <v>30841497.59</v>
      </c>
      <c r="D135">
        <v>31288007.170000002</v>
      </c>
      <c r="E135">
        <v>31315732.203914899</v>
      </c>
      <c r="F135">
        <v>10</v>
      </c>
      <c r="G135">
        <v>335227.400356183</v>
      </c>
      <c r="H135">
        <v>104.55304220956</v>
      </c>
      <c r="I135">
        <v>3733312.3353262101</v>
      </c>
      <c r="J135">
        <v>0</v>
      </c>
    </row>
    <row r="136" spans="1:10" hidden="1" x14ac:dyDescent="0.25">
      <c r="A136" s="1">
        <v>41244</v>
      </c>
      <c r="B136">
        <v>1037123.75</v>
      </c>
      <c r="C136">
        <v>32558060.149999999</v>
      </c>
      <c r="D136">
        <v>33595183.899999999</v>
      </c>
      <c r="E136">
        <v>33614263.509334698</v>
      </c>
      <c r="F136">
        <v>10</v>
      </c>
      <c r="G136">
        <v>352771.29816596402</v>
      </c>
      <c r="H136">
        <v>106.865671116108</v>
      </c>
      <c r="I136">
        <v>4084878.0196718699</v>
      </c>
      <c r="J136">
        <v>0</v>
      </c>
    </row>
    <row r="137" spans="1:10" hidden="1" x14ac:dyDescent="0.25">
      <c r="A137" s="1">
        <v>41275</v>
      </c>
      <c r="B137">
        <v>723743.98</v>
      </c>
      <c r="C137">
        <v>33840170.890000001</v>
      </c>
      <c r="D137">
        <v>34563914.869999997</v>
      </c>
      <c r="E137">
        <v>34614029.049085803</v>
      </c>
      <c r="F137">
        <v>10</v>
      </c>
      <c r="G137">
        <v>345022.84454960702</v>
      </c>
      <c r="H137">
        <v>112.80469779373099</v>
      </c>
      <c r="I137">
        <v>4306168.6622662898</v>
      </c>
      <c r="J137">
        <v>0</v>
      </c>
    </row>
    <row r="138" spans="1:10" hidden="1" x14ac:dyDescent="0.25">
      <c r="A138" s="1">
        <v>41306</v>
      </c>
      <c r="B138">
        <v>814148.57</v>
      </c>
      <c r="C138">
        <v>29933603.57</v>
      </c>
      <c r="D138">
        <v>30747752.140000001</v>
      </c>
      <c r="E138">
        <v>30721217.465236802</v>
      </c>
      <c r="F138">
        <v>10</v>
      </c>
      <c r="G138">
        <v>311610.63215863</v>
      </c>
      <c r="H138">
        <v>110.44053990533</v>
      </c>
      <c r="I138">
        <v>3693228.9906036402</v>
      </c>
      <c r="J138">
        <v>0</v>
      </c>
    </row>
    <row r="139" spans="1:10" hidden="1" x14ac:dyDescent="0.25">
      <c r="A139" s="1">
        <v>41334</v>
      </c>
      <c r="B139">
        <v>761095.98</v>
      </c>
      <c r="C139">
        <v>33199805.949999999</v>
      </c>
      <c r="D139">
        <v>33960901.93</v>
      </c>
      <c r="E139">
        <v>34020552.163891397</v>
      </c>
      <c r="F139">
        <v>10</v>
      </c>
      <c r="G139">
        <v>344201.78248945501</v>
      </c>
      <c r="H139">
        <v>110.74971327161499</v>
      </c>
      <c r="I139">
        <v>4099696.5543948198</v>
      </c>
      <c r="J139">
        <v>0</v>
      </c>
    </row>
    <row r="140" spans="1:10" hidden="1" x14ac:dyDescent="0.25">
      <c r="A140" s="1">
        <v>41365</v>
      </c>
      <c r="B140">
        <v>802356.08</v>
      </c>
      <c r="C140">
        <v>31528350.559999999</v>
      </c>
      <c r="D140">
        <v>32330706.640000001</v>
      </c>
      <c r="E140">
        <v>32330695.3210629</v>
      </c>
      <c r="F140">
        <v>10</v>
      </c>
      <c r="G140">
        <v>328382.32469114702</v>
      </c>
      <c r="H140">
        <v>110.174917024181</v>
      </c>
      <c r="I140">
        <v>3848800.0539921001</v>
      </c>
      <c r="J140">
        <v>0</v>
      </c>
    </row>
    <row r="141" spans="1:10" hidden="1" x14ac:dyDescent="0.25">
      <c r="A141" s="1">
        <v>41395</v>
      </c>
      <c r="B141">
        <v>918477.37</v>
      </c>
      <c r="C141">
        <v>31892355.260000002</v>
      </c>
      <c r="D141">
        <v>32810832.629999999</v>
      </c>
      <c r="E141">
        <v>32843795.050721701</v>
      </c>
      <c r="F141">
        <v>10</v>
      </c>
      <c r="G141">
        <v>345619.07895514701</v>
      </c>
      <c r="H141">
        <v>106.614800207968</v>
      </c>
      <c r="I141">
        <v>4004314.0001433799</v>
      </c>
      <c r="J141">
        <v>0</v>
      </c>
    </row>
    <row r="142" spans="1:10" hidden="1" x14ac:dyDescent="0.25">
      <c r="A142" s="1">
        <v>41426</v>
      </c>
      <c r="B142">
        <v>827842.21</v>
      </c>
      <c r="C142">
        <v>30201474.640000001</v>
      </c>
      <c r="D142">
        <v>31029316.850000001</v>
      </c>
      <c r="E142">
        <v>31019690.482999999</v>
      </c>
      <c r="F142">
        <v>10</v>
      </c>
      <c r="G142">
        <v>337212.72533523099</v>
      </c>
      <c r="H142">
        <v>103.122725573658</v>
      </c>
      <c r="I142">
        <v>3754604.8516906002</v>
      </c>
      <c r="J142">
        <v>0</v>
      </c>
    </row>
    <row r="143" spans="1:10" hidden="1" x14ac:dyDescent="0.25">
      <c r="A143" s="1">
        <v>41456</v>
      </c>
      <c r="B143">
        <v>775399.16</v>
      </c>
      <c r="C143">
        <v>33457688.100000001</v>
      </c>
      <c r="D143">
        <v>34233087.259999998</v>
      </c>
      <c r="E143">
        <v>34233428.708994597</v>
      </c>
      <c r="F143">
        <v>10</v>
      </c>
      <c r="G143">
        <v>327400.14534300799</v>
      </c>
      <c r="H143">
        <v>116.96217197617599</v>
      </c>
      <c r="I143">
        <v>4060003.3956395099</v>
      </c>
      <c r="J143">
        <v>0</v>
      </c>
    </row>
    <row r="144" spans="1:10" hidden="1" x14ac:dyDescent="0.25">
      <c r="A144" s="1">
        <v>41487</v>
      </c>
      <c r="B144">
        <v>627548.55000000005</v>
      </c>
      <c r="C144">
        <v>34437918.950000003</v>
      </c>
      <c r="D144">
        <v>35065467.5</v>
      </c>
      <c r="E144">
        <v>35067086.205649599</v>
      </c>
      <c r="F144">
        <v>10</v>
      </c>
      <c r="G144">
        <v>357765.66011842899</v>
      </c>
      <c r="H144">
        <v>110.428528289971</v>
      </c>
      <c r="I144">
        <v>4440449.1139185503</v>
      </c>
      <c r="J144">
        <v>0</v>
      </c>
    </row>
    <row r="145" spans="1:10" hidden="1" x14ac:dyDescent="0.25">
      <c r="A145" s="1">
        <v>41518</v>
      </c>
      <c r="B145">
        <v>703126.3</v>
      </c>
      <c r="C145">
        <v>32619646.949999999</v>
      </c>
      <c r="D145">
        <v>33322773.25</v>
      </c>
      <c r="E145">
        <v>33322394.2500256</v>
      </c>
      <c r="F145">
        <v>10</v>
      </c>
      <c r="G145">
        <v>343390.46234113199</v>
      </c>
      <c r="H145">
        <v>109.330117347231</v>
      </c>
      <c r="I145">
        <v>4220525.2936505098</v>
      </c>
      <c r="J145">
        <v>0</v>
      </c>
    </row>
    <row r="146" spans="1:10" hidden="1" x14ac:dyDescent="0.25">
      <c r="A146" s="1">
        <v>41548</v>
      </c>
      <c r="B146">
        <v>614950.67000000004</v>
      </c>
      <c r="C146">
        <v>28696096.32</v>
      </c>
      <c r="D146">
        <v>29311046.989999998</v>
      </c>
      <c r="E146">
        <v>29311251.353662599</v>
      </c>
      <c r="F146">
        <v>10</v>
      </c>
      <c r="G146">
        <v>328246.63309647498</v>
      </c>
      <c r="H146">
        <v>100.613998122929</v>
      </c>
      <c r="I146">
        <v>3714954.7725641099</v>
      </c>
      <c r="J146">
        <v>0</v>
      </c>
    </row>
    <row r="147" spans="1:10" hidden="1" x14ac:dyDescent="0.25">
      <c r="A147" s="1">
        <v>41579</v>
      </c>
      <c r="B147">
        <v>548977.73</v>
      </c>
      <c r="C147">
        <v>26283964.120000001</v>
      </c>
      <c r="D147">
        <v>26832941.850000001</v>
      </c>
      <c r="E147">
        <v>26824598.5700045</v>
      </c>
      <c r="F147">
        <v>10</v>
      </c>
      <c r="G147">
        <v>314843.47705087898</v>
      </c>
      <c r="H147">
        <v>95.894308719515905</v>
      </c>
      <c r="I147">
        <v>3367099.0166383102</v>
      </c>
      <c r="J147">
        <v>0</v>
      </c>
    </row>
    <row r="148" spans="1:10" hidden="1" x14ac:dyDescent="0.25">
      <c r="A148" s="1">
        <v>41609</v>
      </c>
      <c r="B148">
        <v>723104.05</v>
      </c>
      <c r="C148">
        <v>28754076.91</v>
      </c>
      <c r="D148">
        <v>29477180.960000001</v>
      </c>
      <c r="E148">
        <v>29527266.6224696</v>
      </c>
      <c r="F148">
        <v>10</v>
      </c>
      <c r="G148">
        <v>339859.108474156</v>
      </c>
      <c r="H148">
        <v>97.874664530234497</v>
      </c>
      <c r="I148">
        <v>3736329.6069829101</v>
      </c>
      <c r="J148">
        <v>0</v>
      </c>
    </row>
    <row r="149" spans="1:10" hidden="1" x14ac:dyDescent="0.25">
      <c r="A149" s="1">
        <v>41640</v>
      </c>
      <c r="B149">
        <v>-2609.19</v>
      </c>
      <c r="C149">
        <v>26787416.27</v>
      </c>
      <c r="D149">
        <v>26784807.079999998</v>
      </c>
      <c r="E149">
        <v>26784801.006110199</v>
      </c>
      <c r="F149">
        <v>10</v>
      </c>
      <c r="G149">
        <v>310177.34694433201</v>
      </c>
      <c r="H149">
        <v>97.362613123775006</v>
      </c>
      <c r="I149">
        <v>3414876.0241896799</v>
      </c>
      <c r="J149">
        <v>0</v>
      </c>
    </row>
    <row r="150" spans="1:10" hidden="1" x14ac:dyDescent="0.25">
      <c r="A150" s="1">
        <v>41671</v>
      </c>
      <c r="B150">
        <v>669384.23</v>
      </c>
      <c r="C150">
        <v>25351821.670000002</v>
      </c>
      <c r="D150">
        <v>26021205.899999999</v>
      </c>
      <c r="E150">
        <v>26021197.315053102</v>
      </c>
      <c r="F150">
        <v>10</v>
      </c>
      <c r="G150">
        <v>274652.32555097103</v>
      </c>
      <c r="H150">
        <v>106.71665833924</v>
      </c>
      <c r="I150">
        <v>3288781.0728476001</v>
      </c>
      <c r="J150">
        <v>0</v>
      </c>
    </row>
    <row r="151" spans="1:10" hidden="1" x14ac:dyDescent="0.25">
      <c r="A151" s="1">
        <v>41699</v>
      </c>
      <c r="B151">
        <v>562575.73</v>
      </c>
      <c r="C151">
        <v>30445539.780000001</v>
      </c>
      <c r="D151">
        <v>31008115.510000002</v>
      </c>
      <c r="E151">
        <v>31008107.6088349</v>
      </c>
      <c r="F151">
        <v>10</v>
      </c>
      <c r="G151">
        <v>335116.43486513599</v>
      </c>
      <c r="H151">
        <v>103.87658843529501</v>
      </c>
      <c r="I151">
        <v>3802644.3735543499</v>
      </c>
      <c r="J151">
        <v>0</v>
      </c>
    </row>
    <row r="152" spans="1:10" hidden="1" x14ac:dyDescent="0.25">
      <c r="A152" s="1">
        <v>41730</v>
      </c>
      <c r="B152">
        <v>497094.51</v>
      </c>
      <c r="C152">
        <v>27918249.760000002</v>
      </c>
      <c r="D152">
        <v>28415344.27</v>
      </c>
      <c r="E152">
        <v>28415337.373186901</v>
      </c>
      <c r="F152">
        <v>10</v>
      </c>
      <c r="G152">
        <v>307521.31801141001</v>
      </c>
      <c r="H152">
        <v>103.777273536865</v>
      </c>
      <c r="I152">
        <v>3498386.5645005102</v>
      </c>
      <c r="J152">
        <v>0</v>
      </c>
    </row>
    <row r="153" spans="1:10" hidden="1" x14ac:dyDescent="0.25">
      <c r="A153" s="1">
        <v>41760</v>
      </c>
      <c r="B153">
        <v>457614.22</v>
      </c>
      <c r="C153">
        <v>30026712.07</v>
      </c>
      <c r="D153">
        <v>30484326.289999999</v>
      </c>
      <c r="E153">
        <v>30498304.451234799</v>
      </c>
      <c r="F153">
        <v>10</v>
      </c>
      <c r="G153">
        <v>334343.33869340498</v>
      </c>
      <c r="H153">
        <v>102.476711273079</v>
      </c>
      <c r="I153">
        <v>3764101.3341266001</v>
      </c>
      <c r="J153">
        <v>0</v>
      </c>
    </row>
    <row r="154" spans="1:10" hidden="1" x14ac:dyDescent="0.25">
      <c r="A154" s="1">
        <v>41791</v>
      </c>
      <c r="B154">
        <v>515043.55</v>
      </c>
      <c r="C154">
        <v>30238606.280000001</v>
      </c>
      <c r="D154">
        <v>30753649.829999998</v>
      </c>
      <c r="E154">
        <v>30753649.6159673</v>
      </c>
      <c r="F154">
        <v>10</v>
      </c>
      <c r="G154">
        <v>328630.72633111803</v>
      </c>
      <c r="H154">
        <v>105.304808877369</v>
      </c>
      <c r="I154">
        <v>3852746.2115621301</v>
      </c>
      <c r="J154">
        <v>0</v>
      </c>
    </row>
    <row r="155" spans="1:10" hidden="1" x14ac:dyDescent="0.25">
      <c r="A155" s="1">
        <v>41821</v>
      </c>
      <c r="B155">
        <v>458359.58</v>
      </c>
      <c r="C155">
        <v>29502164.460000001</v>
      </c>
      <c r="D155">
        <v>29960524.039999999</v>
      </c>
      <c r="E155">
        <v>29960547.701450702</v>
      </c>
      <c r="F155">
        <v>10</v>
      </c>
      <c r="G155">
        <v>323590.55556460202</v>
      </c>
      <c r="H155">
        <v>104.15251269777499</v>
      </c>
      <c r="I155">
        <v>3742221.7458715802</v>
      </c>
      <c r="J155">
        <v>0</v>
      </c>
    </row>
    <row r="156" spans="1:10" hidden="1" x14ac:dyDescent="0.25">
      <c r="A156" s="1">
        <v>41852</v>
      </c>
      <c r="B156">
        <v>391109.31</v>
      </c>
      <c r="C156">
        <v>27996508.850000001</v>
      </c>
      <c r="D156">
        <v>28387618.16</v>
      </c>
      <c r="E156">
        <v>28387617.382711701</v>
      </c>
      <c r="F156">
        <v>10</v>
      </c>
      <c r="G156">
        <v>324534.24643432198</v>
      </c>
      <c r="H156">
        <v>98.375689813805394</v>
      </c>
      <c r="I156">
        <v>3538662.9784681802</v>
      </c>
      <c r="J156">
        <v>0</v>
      </c>
    </row>
    <row r="157" spans="1:10" hidden="1" x14ac:dyDescent="0.25">
      <c r="A157" s="1">
        <v>41883</v>
      </c>
      <c r="B157">
        <v>469065.63</v>
      </c>
      <c r="C157">
        <v>26477594.899999999</v>
      </c>
      <c r="D157">
        <v>26946660.530000001</v>
      </c>
      <c r="E157">
        <v>26946638.6816043</v>
      </c>
      <c r="F157">
        <v>10</v>
      </c>
      <c r="G157">
        <v>318022.32938349998</v>
      </c>
      <c r="H157">
        <v>95.5054003243404</v>
      </c>
      <c r="I157">
        <v>3426211.1982461102</v>
      </c>
      <c r="J157">
        <v>0</v>
      </c>
    </row>
    <row r="158" spans="1:10" hidden="1" x14ac:dyDescent="0.25">
      <c r="A158" s="1">
        <v>41913</v>
      </c>
      <c r="B158">
        <v>568165.28</v>
      </c>
      <c r="C158">
        <v>23834806.829999998</v>
      </c>
      <c r="D158">
        <v>24402972.109999999</v>
      </c>
      <c r="E158">
        <v>24402969.710255001</v>
      </c>
      <c r="F158">
        <v>10</v>
      </c>
      <c r="G158">
        <v>321309.78893769899</v>
      </c>
      <c r="H158">
        <v>85.721866048965296</v>
      </c>
      <c r="I158">
        <v>3140304.9772836701</v>
      </c>
      <c r="J158">
        <v>0</v>
      </c>
    </row>
    <row r="159" spans="1:10" hidden="1" x14ac:dyDescent="0.25">
      <c r="A159" s="1">
        <v>41944</v>
      </c>
      <c r="B159">
        <v>529717.94999999995</v>
      </c>
      <c r="C159">
        <v>20349327.440000001</v>
      </c>
      <c r="D159">
        <v>20879045.390000001</v>
      </c>
      <c r="E159">
        <v>20879042.857360099</v>
      </c>
      <c r="F159">
        <v>10</v>
      </c>
      <c r="G159">
        <v>305307.59645914601</v>
      </c>
      <c r="H159">
        <v>77.247373653913598</v>
      </c>
      <c r="I159">
        <v>2705167.1256978102</v>
      </c>
      <c r="J159">
        <v>0</v>
      </c>
    </row>
    <row r="160" spans="1:10" hidden="1" x14ac:dyDescent="0.25">
      <c r="A160" s="1">
        <v>41974</v>
      </c>
      <c r="B160">
        <v>510430.18</v>
      </c>
      <c r="C160">
        <v>16758546.199999999</v>
      </c>
      <c r="D160">
        <v>17268976.379999999</v>
      </c>
      <c r="E160">
        <v>17268977.249120001</v>
      </c>
      <c r="F160">
        <v>10</v>
      </c>
      <c r="G160">
        <v>319589.16817266197</v>
      </c>
      <c r="H160">
        <v>61.086547182774801</v>
      </c>
      <c r="I160">
        <v>2253621.5515630599</v>
      </c>
      <c r="J160">
        <v>0</v>
      </c>
    </row>
    <row r="161" spans="1:10" hidden="1" x14ac:dyDescent="0.25">
      <c r="A161" s="1">
        <v>42005</v>
      </c>
      <c r="B161">
        <v>357779.06</v>
      </c>
      <c r="C161">
        <v>12643399.25</v>
      </c>
      <c r="D161">
        <v>13001178.310000001</v>
      </c>
      <c r="E161">
        <v>13016887.8634443</v>
      </c>
      <c r="F161">
        <v>10</v>
      </c>
      <c r="G161">
        <v>312959.437235158</v>
      </c>
      <c r="H161">
        <v>46.984149276513797</v>
      </c>
      <c r="I161">
        <v>1687245.05310605</v>
      </c>
      <c r="J161">
        <v>0</v>
      </c>
    </row>
    <row r="162" spans="1:10" hidden="1" x14ac:dyDescent="0.25">
      <c r="A162" s="1">
        <v>42036</v>
      </c>
      <c r="B162">
        <v>312338.75</v>
      </c>
      <c r="C162">
        <v>11834036.029999999</v>
      </c>
      <c r="D162">
        <v>12146374.779999999</v>
      </c>
      <c r="E162">
        <v>12155523.2066746</v>
      </c>
      <c r="F162">
        <v>10</v>
      </c>
      <c r="G162">
        <v>283462.567086967</v>
      </c>
      <c r="H162">
        <v>48.433896001591201</v>
      </c>
      <c r="I162">
        <v>1573673.28795954</v>
      </c>
      <c r="J162">
        <v>0</v>
      </c>
    </row>
    <row r="163" spans="1:10" hidden="1" x14ac:dyDescent="0.25">
      <c r="A163" s="1">
        <v>42064</v>
      </c>
      <c r="B163">
        <v>349258.77</v>
      </c>
      <c r="C163">
        <v>12498511.640000001</v>
      </c>
      <c r="D163">
        <v>12847770.41</v>
      </c>
      <c r="E163">
        <v>12867585.2767122</v>
      </c>
      <c r="F163">
        <v>10</v>
      </c>
      <c r="G163">
        <v>301291.41952555103</v>
      </c>
      <c r="H163">
        <v>48.203566447113197</v>
      </c>
      <c r="I163">
        <v>1655735.68433268</v>
      </c>
      <c r="J163">
        <v>0</v>
      </c>
    </row>
    <row r="164" spans="1:10" hidden="1" x14ac:dyDescent="0.25">
      <c r="A164" s="1">
        <v>42095</v>
      </c>
      <c r="B164">
        <v>464450.16</v>
      </c>
      <c r="C164">
        <v>13968431.33</v>
      </c>
      <c r="D164">
        <v>14432881.49</v>
      </c>
      <c r="E164">
        <v>14435242.2263682</v>
      </c>
      <c r="F164">
        <v>10</v>
      </c>
      <c r="G164">
        <v>294689.43442291598</v>
      </c>
      <c r="H164">
        <v>55.364856419519199</v>
      </c>
      <c r="I164">
        <v>1880195.9988058</v>
      </c>
      <c r="J164">
        <v>0</v>
      </c>
    </row>
    <row r="165" spans="1:10" hidden="1" x14ac:dyDescent="0.25">
      <c r="A165" s="1">
        <v>42125</v>
      </c>
      <c r="B165">
        <v>490053.13</v>
      </c>
      <c r="C165">
        <v>15352886.58</v>
      </c>
      <c r="D165">
        <v>15842939.710000001</v>
      </c>
      <c r="E165">
        <v>15842939.8021647</v>
      </c>
      <c r="F165">
        <v>10</v>
      </c>
      <c r="G165">
        <v>296244.10434711899</v>
      </c>
      <c r="H165">
        <v>60.405127768655902</v>
      </c>
      <c r="I165">
        <v>2051723.1716340501</v>
      </c>
      <c r="J165">
        <v>0</v>
      </c>
    </row>
    <row r="166" spans="1:10" hidden="1" x14ac:dyDescent="0.25">
      <c r="A166" s="1">
        <v>42156</v>
      </c>
      <c r="B166">
        <v>481752.81</v>
      </c>
      <c r="C166">
        <v>15090463.449999999</v>
      </c>
      <c r="D166">
        <v>15572216.26</v>
      </c>
      <c r="E166">
        <v>15572211.0784998</v>
      </c>
      <c r="F166">
        <v>10</v>
      </c>
      <c r="G166">
        <v>282981.39102751302</v>
      </c>
      <c r="H166">
        <v>61.8920613688435</v>
      </c>
      <c r="I166">
        <v>1942090.5412157299</v>
      </c>
      <c r="J166">
        <v>0</v>
      </c>
    </row>
    <row r="167" spans="1:10" hidden="1" x14ac:dyDescent="0.25">
      <c r="A167" s="1">
        <v>42186</v>
      </c>
      <c r="B167">
        <v>370178.33</v>
      </c>
      <c r="C167">
        <v>12853655.539999999</v>
      </c>
      <c r="D167">
        <v>13223833.869999999</v>
      </c>
      <c r="E167">
        <v>13223821.0837838</v>
      </c>
      <c r="F167">
        <v>10</v>
      </c>
      <c r="G167">
        <v>286050.754941341</v>
      </c>
      <c r="H167">
        <v>52.109558729328</v>
      </c>
      <c r="I167">
        <v>1682157.53040054</v>
      </c>
      <c r="J167">
        <v>0</v>
      </c>
    </row>
    <row r="168" spans="1:10" hidden="1" x14ac:dyDescent="0.25">
      <c r="A168" s="1">
        <v>42217</v>
      </c>
      <c r="B168">
        <v>279862.26</v>
      </c>
      <c r="C168">
        <v>10843678.91</v>
      </c>
      <c r="D168">
        <v>11123541.17</v>
      </c>
      <c r="E168">
        <v>11123540.285480101</v>
      </c>
      <c r="F168">
        <v>10</v>
      </c>
      <c r="G168">
        <v>288226.98806988599</v>
      </c>
      <c r="H168">
        <v>43.597369165346201</v>
      </c>
      <c r="I168">
        <v>1442398.1168184599</v>
      </c>
      <c r="J168">
        <v>0</v>
      </c>
    </row>
    <row r="169" spans="1:10" hidden="1" x14ac:dyDescent="0.25">
      <c r="A169" s="1">
        <v>42248</v>
      </c>
      <c r="B169">
        <v>320824.36</v>
      </c>
      <c r="C169">
        <v>10440654.66</v>
      </c>
      <c r="D169">
        <v>10761479.02</v>
      </c>
      <c r="E169">
        <v>10761478.3098753</v>
      </c>
      <c r="F169">
        <v>10</v>
      </c>
      <c r="G169">
        <v>264589.35231918399</v>
      </c>
      <c r="H169">
        <v>45.775200543371</v>
      </c>
      <c r="I169">
        <v>1350152.3541759499</v>
      </c>
      <c r="J169">
        <v>0</v>
      </c>
    </row>
    <row r="170" spans="1:10" hidden="1" x14ac:dyDescent="0.25">
      <c r="A170" s="1">
        <v>42278</v>
      </c>
      <c r="B170">
        <v>271740.05</v>
      </c>
      <c r="C170">
        <v>10753651.59</v>
      </c>
      <c r="D170">
        <v>11025391.640000001</v>
      </c>
      <c r="E170">
        <v>11025406.793076601</v>
      </c>
      <c r="F170">
        <v>10</v>
      </c>
      <c r="G170">
        <v>272973.358709605</v>
      </c>
      <c r="H170">
        <v>45.766931531433698</v>
      </c>
      <c r="I170">
        <v>1467746.2248913399</v>
      </c>
      <c r="J170">
        <v>0</v>
      </c>
    </row>
    <row r="171" spans="1:10" hidden="1" x14ac:dyDescent="0.25">
      <c r="A171" s="1">
        <v>42309</v>
      </c>
      <c r="B171">
        <v>210368.6</v>
      </c>
      <c r="C171">
        <v>9106078.7699999996</v>
      </c>
      <c r="D171">
        <v>9316447.3699999992</v>
      </c>
      <c r="E171">
        <v>9316438.9449387193</v>
      </c>
      <c r="F171">
        <v>10</v>
      </c>
      <c r="G171">
        <v>261223.407007142</v>
      </c>
      <c r="H171">
        <v>40.366981716305602</v>
      </c>
      <c r="I171">
        <v>1228361.54958965</v>
      </c>
      <c r="J171">
        <v>0</v>
      </c>
    </row>
    <row r="172" spans="1:10" hidden="1" x14ac:dyDescent="0.25">
      <c r="A172" s="1">
        <v>42339</v>
      </c>
      <c r="B172">
        <v>207927.04000000001</v>
      </c>
      <c r="C172">
        <v>7913787.1900000004</v>
      </c>
      <c r="D172">
        <v>8121714.2300000004</v>
      </c>
      <c r="E172">
        <v>8121726.4833669905</v>
      </c>
      <c r="F172">
        <v>10</v>
      </c>
      <c r="G172">
        <v>264576.74434833898</v>
      </c>
      <c r="H172">
        <v>34.735084379578502</v>
      </c>
      <c r="I172">
        <v>1068369.0564467299</v>
      </c>
      <c r="J172">
        <v>0</v>
      </c>
    </row>
    <row r="173" spans="1:10" hidden="1" x14ac:dyDescent="0.25">
      <c r="A173" s="1">
        <v>42370</v>
      </c>
      <c r="B173">
        <v>157259.04999999999</v>
      </c>
      <c r="C173">
        <v>6010659.5099999998</v>
      </c>
      <c r="D173">
        <v>6167918.5599999996</v>
      </c>
      <c r="E173">
        <v>6167917.2668895097</v>
      </c>
      <c r="F173">
        <v>10</v>
      </c>
      <c r="G173">
        <v>238686.01574580499</v>
      </c>
      <c r="H173">
        <v>29.317682077930499</v>
      </c>
      <c r="I173">
        <v>829803.45919393201</v>
      </c>
      <c r="J173">
        <v>0</v>
      </c>
    </row>
    <row r="174" spans="1:10" hidden="1" x14ac:dyDescent="0.25">
      <c r="A174" s="1">
        <v>42401</v>
      </c>
      <c r="B174">
        <v>149791.48000000001</v>
      </c>
      <c r="C174">
        <v>5984789.0999999996</v>
      </c>
      <c r="D174">
        <v>6134580.5800000001</v>
      </c>
      <c r="E174">
        <v>6134348.3590909801</v>
      </c>
      <c r="F174">
        <v>10</v>
      </c>
      <c r="G174">
        <v>262215.22656136198</v>
      </c>
      <c r="H174">
        <v>26.514834584405701</v>
      </c>
      <c r="I174">
        <v>818244.99869600101</v>
      </c>
      <c r="J174">
        <v>0</v>
      </c>
    </row>
    <row r="175" spans="1:10" hidden="1" x14ac:dyDescent="0.25">
      <c r="A175" s="1">
        <v>42430</v>
      </c>
      <c r="B175">
        <v>199017.53</v>
      </c>
      <c r="C175">
        <v>7769727.9900000002</v>
      </c>
      <c r="D175">
        <v>7968745.5199999996</v>
      </c>
      <c r="E175">
        <v>7968747.1032032697</v>
      </c>
      <c r="F175">
        <v>10</v>
      </c>
      <c r="G175">
        <v>277382.42246018897</v>
      </c>
      <c r="H175">
        <v>32.514624949414703</v>
      </c>
      <c r="I175">
        <v>1050238.3306499</v>
      </c>
      <c r="J175">
        <v>0</v>
      </c>
    </row>
    <row r="176" spans="1:10" hidden="1" x14ac:dyDescent="0.25">
      <c r="A176" s="1">
        <v>42461</v>
      </c>
      <c r="B176">
        <v>194668.51</v>
      </c>
      <c r="C176">
        <v>8713029.7100000009</v>
      </c>
      <c r="D176">
        <v>8907698.2200000007</v>
      </c>
      <c r="E176">
        <v>8907699.8159001693</v>
      </c>
      <c r="F176">
        <v>10</v>
      </c>
      <c r="G176">
        <v>276079.35875120002</v>
      </c>
      <c r="H176">
        <v>35.779143518795102</v>
      </c>
      <c r="I176">
        <v>970183.18343595602</v>
      </c>
      <c r="J176">
        <v>0</v>
      </c>
    </row>
    <row r="177" spans="1:10" hidden="1" x14ac:dyDescent="0.25">
      <c r="A177" s="1">
        <v>42491</v>
      </c>
      <c r="B177">
        <v>208842.55</v>
      </c>
      <c r="C177">
        <v>10027138.35</v>
      </c>
      <c r="D177">
        <v>10235980.9</v>
      </c>
      <c r="E177">
        <v>10235968.209506299</v>
      </c>
      <c r="F177">
        <v>10</v>
      </c>
      <c r="G177">
        <v>267453.40654274501</v>
      </c>
      <c r="H177">
        <v>43.387661863356698</v>
      </c>
      <c r="I177">
        <v>1368209.75777318</v>
      </c>
      <c r="J177">
        <v>0</v>
      </c>
    </row>
    <row r="178" spans="1:10" hidden="1" x14ac:dyDescent="0.25">
      <c r="A178" s="1">
        <v>42522</v>
      </c>
      <c r="B178">
        <v>268554.32</v>
      </c>
      <c r="C178">
        <v>10388329.23</v>
      </c>
      <c r="D178">
        <v>10656883.550000001</v>
      </c>
      <c r="E178">
        <v>10656840.338133899</v>
      </c>
      <c r="F178">
        <v>10</v>
      </c>
      <c r="G178">
        <v>257808.680870841</v>
      </c>
      <c r="H178">
        <v>46.882138615917697</v>
      </c>
      <c r="I178">
        <v>1429781.9748397099</v>
      </c>
      <c r="J178">
        <v>0</v>
      </c>
    </row>
    <row r="179" spans="1:10" hidden="1" x14ac:dyDescent="0.25">
      <c r="A179" s="1">
        <v>42552</v>
      </c>
      <c r="B179">
        <v>269517.75</v>
      </c>
      <c r="C179">
        <v>9406543.6300000008</v>
      </c>
      <c r="D179">
        <v>9676061.3800000008</v>
      </c>
      <c r="E179">
        <v>9676617.2582205497</v>
      </c>
      <c r="F179">
        <v>10</v>
      </c>
      <c r="G179">
        <v>255964.60781657201</v>
      </c>
      <c r="H179">
        <v>42.957494755915803</v>
      </c>
      <c r="I179">
        <v>1318981.0397598799</v>
      </c>
      <c r="J179">
        <v>0</v>
      </c>
    </row>
    <row r="180" spans="1:10" hidden="1" x14ac:dyDescent="0.25">
      <c r="A180" s="1">
        <v>42583</v>
      </c>
      <c r="B180">
        <v>252451</v>
      </c>
      <c r="C180">
        <v>9210593.8399999999</v>
      </c>
      <c r="D180">
        <v>9463044.8399999999</v>
      </c>
      <c r="E180">
        <v>9463042.2243608199</v>
      </c>
      <c r="F180">
        <v>10</v>
      </c>
      <c r="G180">
        <v>252356.73203768299</v>
      </c>
      <c r="H180">
        <v>42.662942772571498</v>
      </c>
      <c r="I180">
        <v>1303238.592836</v>
      </c>
      <c r="J180">
        <v>0</v>
      </c>
    </row>
    <row r="181" spans="1:10" hidden="1" x14ac:dyDescent="0.25">
      <c r="A181" s="1">
        <v>42614</v>
      </c>
      <c r="B181">
        <v>250632.84</v>
      </c>
      <c r="C181">
        <v>8706226.5999999996</v>
      </c>
      <c r="D181">
        <v>8956859.4399999995</v>
      </c>
      <c r="E181">
        <v>8956870.3431203291</v>
      </c>
      <c r="F181">
        <v>10</v>
      </c>
      <c r="G181">
        <v>238974.73099534801</v>
      </c>
      <c r="H181">
        <v>42.653919944561501</v>
      </c>
      <c r="I181">
        <v>1236338.7015283599</v>
      </c>
      <c r="J181">
        <v>0</v>
      </c>
    </row>
    <row r="182" spans="1:10" hidden="1" x14ac:dyDescent="0.25">
      <c r="A182" s="1">
        <v>42644</v>
      </c>
      <c r="B182">
        <v>274735.78999999998</v>
      </c>
      <c r="C182">
        <v>10004536.859999999</v>
      </c>
      <c r="D182">
        <v>10279272.65</v>
      </c>
      <c r="E182">
        <v>10279299.541594701</v>
      </c>
      <c r="F182">
        <v>10</v>
      </c>
      <c r="G182">
        <v>247490.85222201599</v>
      </c>
      <c r="H182">
        <v>47.289046825440003</v>
      </c>
      <c r="I182">
        <v>1424306.95800027</v>
      </c>
      <c r="J182">
        <v>0</v>
      </c>
    </row>
    <row r="183" spans="1:10" hidden="1" x14ac:dyDescent="0.25">
      <c r="A183" s="1">
        <v>42675</v>
      </c>
      <c r="B183">
        <v>205782.79</v>
      </c>
      <c r="C183">
        <v>7764264.6900000004</v>
      </c>
      <c r="D183">
        <v>7970047.4800000004</v>
      </c>
      <c r="E183">
        <v>7970046.6577300802</v>
      </c>
      <c r="F183">
        <v>10</v>
      </c>
      <c r="G183">
        <v>208619.13745481501</v>
      </c>
      <c r="H183">
        <v>43.495240874619597</v>
      </c>
      <c r="I183">
        <v>1103892.9769224699</v>
      </c>
      <c r="J183">
        <v>0</v>
      </c>
    </row>
    <row r="184" spans="1:10" hidden="1" x14ac:dyDescent="0.25">
      <c r="A184" s="1">
        <v>42705</v>
      </c>
      <c r="B184">
        <v>226705.18</v>
      </c>
      <c r="C184">
        <v>8396029.2699999996</v>
      </c>
      <c r="D184">
        <v>8622734.4499999993</v>
      </c>
      <c r="E184">
        <v>8622732.6691965293</v>
      </c>
      <c r="F184">
        <v>10</v>
      </c>
      <c r="G184">
        <v>198985.11066388199</v>
      </c>
      <c r="H184">
        <v>49.339078942667498</v>
      </c>
      <c r="I184">
        <v>1195009.41426418</v>
      </c>
      <c r="J184">
        <v>0</v>
      </c>
    </row>
    <row r="185" spans="1:10" hidden="1" x14ac:dyDescent="0.25">
      <c r="A185" s="1">
        <v>42736</v>
      </c>
      <c r="B185">
        <v>209876.05</v>
      </c>
      <c r="C185">
        <v>9877627.3100000005</v>
      </c>
      <c r="D185">
        <v>10087503.359999999</v>
      </c>
      <c r="E185">
        <v>10087502.4596588</v>
      </c>
      <c r="F185">
        <v>10</v>
      </c>
      <c r="G185">
        <v>228848.54757076799</v>
      </c>
      <c r="H185">
        <v>50.2012343203901</v>
      </c>
      <c r="I185">
        <v>1400977.1008222499</v>
      </c>
      <c r="J185">
        <v>0</v>
      </c>
    </row>
    <row r="186" spans="1:10" hidden="1" x14ac:dyDescent="0.25">
      <c r="A186" s="1">
        <v>42767</v>
      </c>
      <c r="B186">
        <v>177480.69</v>
      </c>
      <c r="C186">
        <v>8959488.6600000001</v>
      </c>
      <c r="D186">
        <v>9136969.3499999996</v>
      </c>
      <c r="E186">
        <v>9136982.2481990997</v>
      </c>
      <c r="F186">
        <v>10</v>
      </c>
      <c r="G186">
        <v>204229.64246066101</v>
      </c>
      <c r="H186">
        <v>50.959510568810899</v>
      </c>
      <c r="I186">
        <v>1270460.37523944</v>
      </c>
      <c r="J186">
        <v>0</v>
      </c>
    </row>
    <row r="187" spans="1:10" hidden="1" x14ac:dyDescent="0.25">
      <c r="A187" s="1">
        <v>42795</v>
      </c>
      <c r="B187">
        <v>172000.53</v>
      </c>
      <c r="C187">
        <v>8816359.2300000004</v>
      </c>
      <c r="D187">
        <v>8988359.7599999998</v>
      </c>
      <c r="E187">
        <v>8989824.8537342008</v>
      </c>
      <c r="F187">
        <v>10</v>
      </c>
      <c r="G187">
        <v>213091.07761639499</v>
      </c>
      <c r="H187">
        <v>48.056331657260699</v>
      </c>
      <c r="I187">
        <v>1250550.64540237</v>
      </c>
      <c r="J187">
        <v>0</v>
      </c>
    </row>
    <row r="188" spans="1:10" hidden="1" x14ac:dyDescent="0.25">
      <c r="A188" s="1">
        <v>42826</v>
      </c>
      <c r="B188">
        <v>121368.83</v>
      </c>
      <c r="C188">
        <v>9349131.9900000002</v>
      </c>
      <c r="D188">
        <v>9470500.8200000003</v>
      </c>
      <c r="E188">
        <v>9470500.1387181208</v>
      </c>
      <c r="F188">
        <v>10</v>
      </c>
      <c r="G188">
        <v>219314.65711020501</v>
      </c>
      <c r="H188">
        <v>49.204643935002998</v>
      </c>
      <c r="I188">
        <v>1320799.4741167901</v>
      </c>
      <c r="J188">
        <v>0</v>
      </c>
    </row>
    <row r="189" spans="1:10" hidden="1" x14ac:dyDescent="0.25">
      <c r="A189" s="1">
        <v>42856</v>
      </c>
      <c r="B189">
        <v>178687.91</v>
      </c>
      <c r="C189">
        <v>9523402.3699999992</v>
      </c>
      <c r="D189">
        <v>9702090.2799999993</v>
      </c>
      <c r="E189">
        <v>9710210.1788833197</v>
      </c>
      <c r="F189">
        <v>10</v>
      </c>
      <c r="G189">
        <v>232879.00874088501</v>
      </c>
      <c r="H189">
        <v>47.506423472764702</v>
      </c>
      <c r="I189">
        <v>1353038.6282788401</v>
      </c>
      <c r="J189">
        <v>0</v>
      </c>
    </row>
    <row r="190" spans="1:10" hidden="1" x14ac:dyDescent="0.25">
      <c r="A190" s="1">
        <v>42887</v>
      </c>
      <c r="B190">
        <v>111573.09</v>
      </c>
      <c r="C190">
        <v>7923591.3099999996</v>
      </c>
      <c r="D190">
        <v>8035164.4000000004</v>
      </c>
      <c r="E190">
        <v>8035163.5359880896</v>
      </c>
      <c r="F190">
        <v>10</v>
      </c>
      <c r="G190">
        <v>207091.977074405</v>
      </c>
      <c r="H190">
        <v>44.232449547686898</v>
      </c>
      <c r="I190">
        <v>1125021.89168625</v>
      </c>
      <c r="J190">
        <v>0</v>
      </c>
    </row>
    <row r="191" spans="1:10" hidden="1" x14ac:dyDescent="0.25">
      <c r="A191" s="1">
        <v>42917</v>
      </c>
      <c r="B191">
        <v>107824.24</v>
      </c>
      <c r="C191">
        <v>8849498.3499999996</v>
      </c>
      <c r="D191">
        <v>8957322.5899999999</v>
      </c>
      <c r="E191">
        <v>8957323.0933303498</v>
      </c>
      <c r="F191">
        <v>10</v>
      </c>
      <c r="G191">
        <v>223683.53625878901</v>
      </c>
      <c r="H191">
        <v>45.648545115418003</v>
      </c>
      <c r="I191">
        <v>1253504.90315523</v>
      </c>
      <c r="J191">
        <v>0</v>
      </c>
    </row>
    <row r="192" spans="1:10" hidden="1" x14ac:dyDescent="0.25">
      <c r="A192" s="1">
        <v>42948</v>
      </c>
      <c r="B192">
        <v>164401.47</v>
      </c>
      <c r="C192">
        <v>8704688.9399999995</v>
      </c>
      <c r="D192">
        <v>8869090.4100000001</v>
      </c>
      <c r="E192">
        <v>8869089.0467421599</v>
      </c>
      <c r="F192">
        <v>10</v>
      </c>
      <c r="G192">
        <v>213455.94754608799</v>
      </c>
      <c r="H192">
        <v>47.363665352504</v>
      </c>
      <c r="I192">
        <v>1240967.02033239</v>
      </c>
      <c r="J192">
        <v>0</v>
      </c>
    </row>
    <row r="193" spans="1:10" hidden="1" x14ac:dyDescent="0.25">
      <c r="A193" s="1">
        <v>42979</v>
      </c>
      <c r="B193">
        <v>154863.41</v>
      </c>
      <c r="C193">
        <v>8828275.5600000005</v>
      </c>
      <c r="D193">
        <v>8983138.9700000007</v>
      </c>
      <c r="E193">
        <v>8983138.3520650901</v>
      </c>
      <c r="F193">
        <v>10</v>
      </c>
      <c r="G193">
        <v>208536.68001769501</v>
      </c>
      <c r="H193">
        <v>49.104162364309403</v>
      </c>
      <c r="I193">
        <v>1256880.6424378499</v>
      </c>
      <c r="J193">
        <v>0</v>
      </c>
    </row>
    <row r="194" spans="1:10" hidden="1" x14ac:dyDescent="0.25">
      <c r="A194" s="1">
        <v>43009</v>
      </c>
      <c r="B194">
        <v>168569.35</v>
      </c>
      <c r="C194">
        <v>8593361.5199999996</v>
      </c>
      <c r="D194">
        <v>8761930.8699999992</v>
      </c>
      <c r="E194">
        <v>8761931.3013592605</v>
      </c>
      <c r="F194">
        <v>10</v>
      </c>
      <c r="G194">
        <v>191138.231659988</v>
      </c>
      <c r="H194">
        <v>52.258908434896298</v>
      </c>
      <c r="I194">
        <v>1226744.04536805</v>
      </c>
      <c r="J194">
        <v>0</v>
      </c>
    </row>
    <row r="195" spans="1:10" hidden="1" x14ac:dyDescent="0.25">
      <c r="A195" s="1">
        <v>43040</v>
      </c>
      <c r="B195">
        <v>230704.3</v>
      </c>
      <c r="C195">
        <v>10237752.15</v>
      </c>
      <c r="D195">
        <v>10468456.449999999</v>
      </c>
      <c r="E195">
        <v>10468455.377516299</v>
      </c>
      <c r="F195">
        <v>10</v>
      </c>
      <c r="G195">
        <v>202988.13775764199</v>
      </c>
      <c r="H195">
        <v>58.786988186390801</v>
      </c>
      <c r="I195">
        <v>1464605.87881964</v>
      </c>
      <c r="J195">
        <v>0</v>
      </c>
    </row>
    <row r="196" spans="1:10" hidden="1" x14ac:dyDescent="0.25">
      <c r="A196" s="1">
        <v>43070</v>
      </c>
      <c r="B196">
        <v>279680.98</v>
      </c>
      <c r="C196">
        <v>10746900.92</v>
      </c>
      <c r="D196">
        <v>11026581.9</v>
      </c>
      <c r="E196">
        <v>11026583.0931197</v>
      </c>
      <c r="F196">
        <v>10</v>
      </c>
      <c r="G196">
        <v>207281.66385376599</v>
      </c>
      <c r="H196">
        <v>60.648962891307598</v>
      </c>
      <c r="I196">
        <v>1544834.8459958101</v>
      </c>
      <c r="J196">
        <v>0</v>
      </c>
    </row>
    <row r="197" spans="1:10" hidden="1" x14ac:dyDescent="0.25">
      <c r="A197" s="1">
        <v>43101</v>
      </c>
      <c r="B197">
        <v>186576.77</v>
      </c>
      <c r="C197">
        <v>11037481</v>
      </c>
      <c r="D197">
        <v>11224057.77</v>
      </c>
      <c r="E197">
        <v>11224057.7179082</v>
      </c>
      <c r="F197">
        <v>10</v>
      </c>
      <c r="G197">
        <v>193288.06971378101</v>
      </c>
      <c r="H197">
        <v>66.185739068457707</v>
      </c>
      <c r="I197">
        <v>1568856.0292139801</v>
      </c>
      <c r="J197">
        <v>0</v>
      </c>
    </row>
    <row r="198" spans="1:10" hidden="1" x14ac:dyDescent="0.25">
      <c r="A198" s="1">
        <v>43132</v>
      </c>
      <c r="B198">
        <v>175711.46</v>
      </c>
      <c r="C198">
        <v>10134915.17</v>
      </c>
      <c r="D198">
        <v>10310626.630000001</v>
      </c>
      <c r="E198">
        <v>10310627.0717925</v>
      </c>
      <c r="F198">
        <v>10</v>
      </c>
      <c r="G198">
        <v>184618.68677743699</v>
      </c>
      <c r="H198">
        <v>63.678520637111298</v>
      </c>
      <c r="I198">
        <v>1445617.7841608699</v>
      </c>
      <c r="J198">
        <v>0</v>
      </c>
    </row>
    <row r="199" spans="1:10" hidden="1" x14ac:dyDescent="0.25">
      <c r="A199" s="1">
        <v>43160</v>
      </c>
      <c r="B199">
        <v>213488.6</v>
      </c>
      <c r="C199">
        <v>11295618.27</v>
      </c>
      <c r="D199">
        <v>11509106.869999999</v>
      </c>
      <c r="E199">
        <v>11509224.5712626</v>
      </c>
      <c r="F199">
        <v>10</v>
      </c>
      <c r="G199">
        <v>209936.45458464199</v>
      </c>
      <c r="H199">
        <v>62.525444953848897</v>
      </c>
      <c r="I199">
        <v>1617145.6636755399</v>
      </c>
      <c r="J199">
        <v>0</v>
      </c>
    </row>
    <row r="200" spans="1:10" hidden="1" x14ac:dyDescent="0.25">
      <c r="A200" s="1">
        <v>43191</v>
      </c>
      <c r="B200">
        <v>179719.94</v>
      </c>
      <c r="C200">
        <v>11313059.52</v>
      </c>
      <c r="D200">
        <v>11492779.460000001</v>
      </c>
      <c r="E200">
        <v>11492775.6825277</v>
      </c>
      <c r="F200">
        <v>10</v>
      </c>
      <c r="G200">
        <v>198536.06116629401</v>
      </c>
      <c r="H200">
        <v>66.015170653369196</v>
      </c>
      <c r="I200">
        <v>1613616.2762128599</v>
      </c>
      <c r="J200">
        <v>0</v>
      </c>
    </row>
    <row r="201" spans="1:10" hidden="1" x14ac:dyDescent="0.25">
      <c r="A201" s="1">
        <v>43221</v>
      </c>
      <c r="B201">
        <v>241530.06</v>
      </c>
      <c r="C201">
        <v>12878381.619999999</v>
      </c>
      <c r="D201">
        <v>13119911.68</v>
      </c>
      <c r="E201">
        <v>13119882.0636747</v>
      </c>
      <c r="F201">
        <v>10</v>
      </c>
      <c r="G201">
        <v>213489.77832054</v>
      </c>
      <c r="H201">
        <v>70.072518526601698</v>
      </c>
      <c r="I201">
        <v>1839884.3829314001</v>
      </c>
      <c r="J201">
        <v>0</v>
      </c>
    </row>
    <row r="202" spans="1:10" hidden="1" x14ac:dyDescent="0.25">
      <c r="A202" s="1">
        <v>43252</v>
      </c>
      <c r="B202">
        <v>191861.13</v>
      </c>
      <c r="C202">
        <v>12156525.91</v>
      </c>
      <c r="D202">
        <v>12348387.039999999</v>
      </c>
      <c r="E202">
        <v>12348296.440709099</v>
      </c>
      <c r="F202">
        <v>10</v>
      </c>
      <c r="G202">
        <v>204276.393508095</v>
      </c>
      <c r="H202">
        <v>68.920044635008693</v>
      </c>
      <c r="I202">
        <v>1730441.7177474201</v>
      </c>
      <c r="J202">
        <v>0</v>
      </c>
    </row>
    <row r="203" spans="1:10" hidden="1" x14ac:dyDescent="0.25">
      <c r="A203" s="1">
        <v>43282</v>
      </c>
      <c r="B203">
        <v>173126.6</v>
      </c>
      <c r="C203">
        <v>13741391.359999999</v>
      </c>
      <c r="D203">
        <v>13914517.960000001</v>
      </c>
      <c r="E203">
        <v>13914488.373141199</v>
      </c>
      <c r="F203">
        <v>10</v>
      </c>
      <c r="G203">
        <v>211596.189876166</v>
      </c>
      <c r="H203">
        <v>74.881792573100995</v>
      </c>
      <c r="I203">
        <v>1930213.62642432</v>
      </c>
      <c r="J203">
        <v>0</v>
      </c>
    </row>
    <row r="204" spans="1:10" hidden="1" x14ac:dyDescent="0.25">
      <c r="A204" s="1">
        <v>43313</v>
      </c>
      <c r="B204">
        <v>170472.69</v>
      </c>
      <c r="C204">
        <v>12647395.92</v>
      </c>
      <c r="D204">
        <v>12817868.609999999</v>
      </c>
      <c r="E204">
        <v>12817844.2428296</v>
      </c>
      <c r="F204">
        <v>10</v>
      </c>
      <c r="G204">
        <v>213971.55324394899</v>
      </c>
      <c r="H204">
        <v>68.266194577232994</v>
      </c>
      <c r="I204">
        <v>1789179.4449145501</v>
      </c>
      <c r="J204">
        <v>0</v>
      </c>
    </row>
    <row r="205" spans="1:10" hidden="1" x14ac:dyDescent="0.25">
      <c r="A205" s="1">
        <v>43344</v>
      </c>
      <c r="B205">
        <v>131529.91</v>
      </c>
      <c r="C205">
        <v>12658410.279999999</v>
      </c>
      <c r="D205">
        <v>12789940.189999999</v>
      </c>
      <c r="E205">
        <v>12789917.061189299</v>
      </c>
      <c r="F205">
        <v>10</v>
      </c>
      <c r="G205">
        <v>202712.54368882001</v>
      </c>
      <c r="H205">
        <v>71.894307510712594</v>
      </c>
      <c r="I205">
        <v>1783960.8910534999</v>
      </c>
      <c r="J205">
        <v>0</v>
      </c>
    </row>
    <row r="206" spans="1:10" hidden="1" x14ac:dyDescent="0.25">
      <c r="A206" s="1">
        <v>43374</v>
      </c>
      <c r="B206">
        <v>200940.47</v>
      </c>
      <c r="C206">
        <v>14218582.449999999</v>
      </c>
      <c r="D206">
        <v>14419522.92</v>
      </c>
      <c r="E206">
        <v>14419522.777780499</v>
      </c>
      <c r="F206">
        <v>10</v>
      </c>
      <c r="G206">
        <v>219731.027864773</v>
      </c>
      <c r="H206">
        <v>74.702533362731003</v>
      </c>
      <c r="I206">
        <v>1994941.66211482</v>
      </c>
      <c r="J206">
        <v>0</v>
      </c>
    </row>
    <row r="207" spans="1:10" hidden="1" x14ac:dyDescent="0.25">
      <c r="A207" s="1">
        <v>43405</v>
      </c>
      <c r="B207">
        <v>87230.66</v>
      </c>
      <c r="C207">
        <v>11167955.689999999</v>
      </c>
      <c r="D207">
        <v>11255186.35</v>
      </c>
      <c r="E207">
        <v>11255186.193996301</v>
      </c>
      <c r="F207">
        <v>10</v>
      </c>
      <c r="G207">
        <v>206233.24363453701</v>
      </c>
      <c r="H207">
        <v>62.133293109161698</v>
      </c>
      <c r="I207">
        <v>1558764.38160145</v>
      </c>
      <c r="J207">
        <v>0</v>
      </c>
    </row>
    <row r="208" spans="1:10" hidden="1" x14ac:dyDescent="0.25">
      <c r="A208" s="1">
        <v>43435</v>
      </c>
      <c r="B208">
        <v>106468.6</v>
      </c>
      <c r="C208">
        <v>10221509.01</v>
      </c>
      <c r="D208">
        <v>10327977.609999999</v>
      </c>
      <c r="E208">
        <v>10327980.740501501</v>
      </c>
      <c r="F208">
        <v>10</v>
      </c>
      <c r="G208">
        <v>218649.994412778</v>
      </c>
      <c r="H208">
        <v>53.753560151635497</v>
      </c>
      <c r="I208">
        <v>1425234.8863204401</v>
      </c>
      <c r="J208">
        <v>0</v>
      </c>
    </row>
    <row r="209" spans="1:10" hidden="1" x14ac:dyDescent="0.25">
      <c r="A209" s="1">
        <v>43466</v>
      </c>
      <c r="B209">
        <v>108245.84</v>
      </c>
      <c r="C209">
        <v>9919157.9000000004</v>
      </c>
      <c r="D209">
        <v>10027403.74</v>
      </c>
      <c r="E209">
        <v>10027403.8994783</v>
      </c>
      <c r="F209">
        <v>10</v>
      </c>
      <c r="G209">
        <v>207728.66198857999</v>
      </c>
      <c r="H209">
        <v>54.920034922683399</v>
      </c>
      <c r="I209">
        <v>1381061.47137682</v>
      </c>
      <c r="J209">
        <v>0</v>
      </c>
    </row>
    <row r="210" spans="1:10" hidden="1" x14ac:dyDescent="0.25">
      <c r="A210" s="1">
        <v>43497</v>
      </c>
      <c r="B210">
        <v>57571.51</v>
      </c>
      <c r="C210">
        <v>9545331.8499999996</v>
      </c>
      <c r="D210">
        <v>9602903.3599999994</v>
      </c>
      <c r="E210">
        <v>9602881.7328683808</v>
      </c>
      <c r="F210">
        <v>10</v>
      </c>
      <c r="G210">
        <v>186836.687343775</v>
      </c>
      <c r="H210">
        <v>58.486831884483998</v>
      </c>
      <c r="I210">
        <v>1324604.1896609</v>
      </c>
      <c r="J210">
        <v>0</v>
      </c>
    </row>
    <row r="211" spans="1:10" hidden="1" x14ac:dyDescent="0.25">
      <c r="A211" s="1">
        <v>43525</v>
      </c>
      <c r="B211">
        <v>123557.4</v>
      </c>
      <c r="C211">
        <v>11778433.800000001</v>
      </c>
      <c r="D211">
        <v>11901991.199999999</v>
      </c>
      <c r="E211">
        <v>11901934.163808299</v>
      </c>
      <c r="F211">
        <v>10</v>
      </c>
      <c r="G211">
        <v>216586.88822154599</v>
      </c>
      <c r="H211">
        <v>62.462761059794303</v>
      </c>
      <c r="I211">
        <v>1626680.8838585</v>
      </c>
      <c r="J211">
        <v>0</v>
      </c>
    </row>
    <row r="212" spans="1:10" hidden="1" x14ac:dyDescent="0.25">
      <c r="A212" s="1">
        <v>43556</v>
      </c>
      <c r="B212">
        <v>187316.14</v>
      </c>
      <c r="C212">
        <v>11988237.789999999</v>
      </c>
      <c r="D212">
        <v>12175553.93</v>
      </c>
      <c r="E212">
        <v>12175554.8233824</v>
      </c>
      <c r="F212">
        <v>10</v>
      </c>
      <c r="G212">
        <v>203216.645632309</v>
      </c>
      <c r="H212">
        <v>68.197993094305204</v>
      </c>
      <c r="I212">
        <v>1683412.57209763</v>
      </c>
      <c r="J212">
        <v>0</v>
      </c>
    </row>
    <row r="213" spans="1:10" hidden="1" x14ac:dyDescent="0.25">
      <c r="A213" s="1">
        <v>43586</v>
      </c>
      <c r="B213">
        <v>171284.31</v>
      </c>
      <c r="C213">
        <v>11789187.42</v>
      </c>
      <c r="D213">
        <v>11960471.73</v>
      </c>
      <c r="E213">
        <v>11960471.2208484</v>
      </c>
      <c r="F213">
        <v>10</v>
      </c>
      <c r="G213">
        <v>211118.29700797299</v>
      </c>
      <c r="H213">
        <v>64.576073304114303</v>
      </c>
      <c r="I213">
        <v>1672719.4025782</v>
      </c>
      <c r="J213">
        <v>0</v>
      </c>
    </row>
    <row r="214" spans="1:10" hidden="1" x14ac:dyDescent="0.25">
      <c r="A214" s="1">
        <v>43617</v>
      </c>
      <c r="B214">
        <v>136673.98000000001</v>
      </c>
      <c r="C214">
        <v>10636137.609999999</v>
      </c>
      <c r="D214">
        <v>10772811.59</v>
      </c>
      <c r="E214">
        <v>10772812.32942</v>
      </c>
      <c r="F214">
        <v>10</v>
      </c>
      <c r="G214">
        <v>204642.355318549</v>
      </c>
      <c r="H214">
        <v>59.904420564308701</v>
      </c>
      <c r="I214">
        <v>1486169.38885299</v>
      </c>
      <c r="J214">
        <v>0</v>
      </c>
    </row>
    <row r="215" spans="1:10" hidden="1" x14ac:dyDescent="0.25">
      <c r="A215" s="1">
        <v>43647</v>
      </c>
      <c r="B215">
        <v>103109.58</v>
      </c>
      <c r="C215">
        <v>9530369.6699999999</v>
      </c>
      <c r="D215">
        <v>9633479.25</v>
      </c>
      <c r="E215">
        <v>9633478.7384223398</v>
      </c>
      <c r="F215">
        <v>10</v>
      </c>
      <c r="G215">
        <v>177190.82767974201</v>
      </c>
      <c r="H215">
        <v>61.814662524168099</v>
      </c>
      <c r="I215">
        <v>1319512.47697894</v>
      </c>
      <c r="J215">
        <v>0</v>
      </c>
    </row>
    <row r="216" spans="1:10" hidden="1" x14ac:dyDescent="0.25">
      <c r="A216" s="1">
        <v>43678</v>
      </c>
      <c r="B216">
        <v>193221.74</v>
      </c>
      <c r="C216">
        <v>10419852.67</v>
      </c>
      <c r="D216">
        <v>10613074.41</v>
      </c>
      <c r="E216">
        <v>10613074.548628399</v>
      </c>
      <c r="F216">
        <v>10</v>
      </c>
      <c r="G216">
        <v>210276.12434444201</v>
      </c>
      <c r="H216">
        <v>57.3035756956141</v>
      </c>
      <c r="I216">
        <v>1436499.2597236999</v>
      </c>
      <c r="J216">
        <v>0</v>
      </c>
    </row>
    <row r="217" spans="1:10" hidden="1" x14ac:dyDescent="0.25">
      <c r="A217" s="1">
        <v>43709</v>
      </c>
      <c r="B217">
        <v>197841.04</v>
      </c>
      <c r="C217">
        <v>10410797.08</v>
      </c>
      <c r="D217">
        <v>10608638.119999999</v>
      </c>
      <c r="E217">
        <v>10608638.2501016</v>
      </c>
      <c r="F217">
        <v>10</v>
      </c>
      <c r="G217">
        <v>206302.62789839</v>
      </c>
      <c r="H217">
        <v>58.279591046326203</v>
      </c>
      <c r="I217">
        <v>1414594.53559896</v>
      </c>
      <c r="J217">
        <v>0</v>
      </c>
    </row>
    <row r="218" spans="1:10" hidden="1" x14ac:dyDescent="0.25">
      <c r="A218" s="1">
        <v>43739</v>
      </c>
      <c r="B218">
        <v>147137.37</v>
      </c>
      <c r="C218">
        <v>9770859.6600000001</v>
      </c>
      <c r="D218">
        <v>9917997.0299999993</v>
      </c>
      <c r="E218">
        <v>9918004.1458074395</v>
      </c>
      <c r="F218">
        <v>10</v>
      </c>
      <c r="G218">
        <v>203194.12541848599</v>
      </c>
      <c r="H218">
        <v>55.349786340795298</v>
      </c>
      <c r="I218">
        <v>1328747.28181052</v>
      </c>
      <c r="J218">
        <v>0</v>
      </c>
    </row>
    <row r="219" spans="1:10" hidden="1" x14ac:dyDescent="0.25">
      <c r="A219" s="1">
        <v>43770</v>
      </c>
      <c r="B219">
        <v>172721.22</v>
      </c>
      <c r="C219">
        <v>10437278.93</v>
      </c>
      <c r="D219">
        <v>10610000.15</v>
      </c>
      <c r="E219">
        <v>10610012.9518489</v>
      </c>
      <c r="F219">
        <v>10</v>
      </c>
      <c r="G219">
        <v>208068.03055027901</v>
      </c>
      <c r="H219">
        <v>57.821563537032397</v>
      </c>
      <c r="I219">
        <v>1420805.89663924</v>
      </c>
      <c r="J219">
        <v>0</v>
      </c>
    </row>
    <row r="220" spans="1:10" hidden="1" x14ac:dyDescent="0.25">
      <c r="A220" s="1">
        <v>43800</v>
      </c>
      <c r="B220">
        <v>158944.82999999999</v>
      </c>
      <c r="C220">
        <v>10902130.25</v>
      </c>
      <c r="D220">
        <v>11061075.08</v>
      </c>
      <c r="E220">
        <v>11061097.326242199</v>
      </c>
      <c r="F220">
        <v>10</v>
      </c>
      <c r="G220">
        <v>204008.00944908799</v>
      </c>
      <c r="H220">
        <v>61.330248252210502</v>
      </c>
      <c r="I220">
        <v>1450764.53870959</v>
      </c>
      <c r="J220">
        <v>0</v>
      </c>
    </row>
    <row r="221" spans="1:10" hidden="1" x14ac:dyDescent="0.25">
      <c r="A221" s="1">
        <v>43831</v>
      </c>
      <c r="B221">
        <v>161527.82999999999</v>
      </c>
      <c r="C221">
        <v>10252375.140000001</v>
      </c>
      <c r="D221">
        <v>10413902.970000001</v>
      </c>
      <c r="E221">
        <v>10413902.4728675</v>
      </c>
      <c r="F221">
        <v>10</v>
      </c>
      <c r="G221">
        <v>200716.73978716999</v>
      </c>
      <c r="H221">
        <v>58.734257920703499</v>
      </c>
      <c r="I221">
        <v>1375046.2907948699</v>
      </c>
      <c r="J221">
        <v>0</v>
      </c>
    </row>
    <row r="222" spans="1:10" hidden="1" x14ac:dyDescent="0.25">
      <c r="A222" s="1">
        <v>43862</v>
      </c>
      <c r="B222">
        <v>105664.09</v>
      </c>
      <c r="C222">
        <v>8139765.4299999997</v>
      </c>
      <c r="D222">
        <v>8245429.5199999996</v>
      </c>
      <c r="E222">
        <v>8249035.1090350403</v>
      </c>
      <c r="F222">
        <v>10</v>
      </c>
      <c r="G222">
        <v>180633.861933879</v>
      </c>
      <c r="H222">
        <v>51.894023173659697</v>
      </c>
      <c r="I222">
        <v>1124782.7081093199</v>
      </c>
      <c r="J222">
        <v>0</v>
      </c>
    </row>
    <row r="223" spans="1:10" hidden="1" x14ac:dyDescent="0.25">
      <c r="A223" s="1">
        <v>43891</v>
      </c>
      <c r="B223">
        <v>69843.81</v>
      </c>
      <c r="C223">
        <v>5030964.93</v>
      </c>
      <c r="D223">
        <v>5100808.74</v>
      </c>
      <c r="E223">
        <v>5100813.4875101103</v>
      </c>
      <c r="F223">
        <v>10</v>
      </c>
      <c r="G223">
        <v>185906.07128383199</v>
      </c>
      <c r="H223">
        <v>31.1476620428476</v>
      </c>
      <c r="I223">
        <v>689725.99255223898</v>
      </c>
      <c r="J223">
        <v>0</v>
      </c>
    </row>
    <row r="224" spans="1:10" hidden="1" x14ac:dyDescent="0.25">
      <c r="A224" s="1">
        <v>43922</v>
      </c>
      <c r="B224">
        <v>16075.81</v>
      </c>
      <c r="C224">
        <v>1969436.47</v>
      </c>
      <c r="D224">
        <v>1985512.28</v>
      </c>
      <c r="E224">
        <v>1985515.0869426001</v>
      </c>
      <c r="F224">
        <v>10</v>
      </c>
      <c r="G224">
        <v>157272.578469534</v>
      </c>
      <c r="H224">
        <v>14.3401066963554</v>
      </c>
      <c r="I224">
        <v>269790.46872145199</v>
      </c>
      <c r="J224">
        <v>0</v>
      </c>
    </row>
    <row r="225" spans="1:26" hidden="1" x14ac:dyDescent="0.25">
      <c r="A225" s="1">
        <v>43952</v>
      </c>
      <c r="B225">
        <v>13766.77</v>
      </c>
      <c r="C225">
        <v>1572038.15</v>
      </c>
      <c r="D225">
        <v>1585804.92</v>
      </c>
      <c r="E225">
        <v>1585804.4203739101</v>
      </c>
      <c r="F225">
        <v>10</v>
      </c>
      <c r="G225">
        <v>94223.930830799</v>
      </c>
      <c r="H225">
        <v>19.179895221530099</v>
      </c>
      <c r="I225">
        <v>221400.70032151599</v>
      </c>
      <c r="J225">
        <v>0</v>
      </c>
    </row>
    <row r="226" spans="1:26" hidden="1" x14ac:dyDescent="0.25">
      <c r="A226" s="1">
        <v>43983</v>
      </c>
      <c r="B226">
        <v>55896.35</v>
      </c>
      <c r="C226">
        <v>5497634.2999999998</v>
      </c>
      <c r="D226">
        <v>5553530.6500000004</v>
      </c>
      <c r="E226">
        <v>5553486.92109772</v>
      </c>
      <c r="F226">
        <v>10</v>
      </c>
      <c r="G226">
        <v>175335.37682977199</v>
      </c>
      <c r="H226">
        <v>36.091067823986698</v>
      </c>
      <c r="I226">
        <v>774554.05600985803</v>
      </c>
      <c r="J226">
        <v>0</v>
      </c>
    </row>
    <row r="227" spans="1:26" hidden="1" x14ac:dyDescent="0.25">
      <c r="A227" s="1">
        <v>44013</v>
      </c>
      <c r="B227">
        <v>33258.68</v>
      </c>
      <c r="C227">
        <v>4304747.5999999996</v>
      </c>
      <c r="D227">
        <v>4338006.28</v>
      </c>
      <c r="E227">
        <v>4338007.7936577601</v>
      </c>
      <c r="F227">
        <v>10</v>
      </c>
      <c r="G227">
        <v>127142.507917946</v>
      </c>
      <c r="H227">
        <v>38.744431538639802</v>
      </c>
      <c r="I227">
        <v>588056.40002007305</v>
      </c>
      <c r="J227">
        <v>0</v>
      </c>
    </row>
    <row r="228" spans="1:26" hidden="1" x14ac:dyDescent="0.25">
      <c r="A228" s="1">
        <v>44044</v>
      </c>
      <c r="B228">
        <v>31018.74</v>
      </c>
      <c r="C228">
        <v>4604675.83</v>
      </c>
      <c r="D228">
        <v>4635694.57</v>
      </c>
      <c r="E228">
        <v>4635696.6552611096</v>
      </c>
      <c r="F228">
        <v>10</v>
      </c>
      <c r="G228">
        <v>129025.450401893</v>
      </c>
      <c r="H228">
        <v>40.850075181592203</v>
      </c>
      <c r="I228">
        <v>635002.69399501802</v>
      </c>
      <c r="J228">
        <v>0</v>
      </c>
    </row>
    <row r="229" spans="1:26" hidden="1" x14ac:dyDescent="0.25">
      <c r="A229" s="1">
        <v>44075</v>
      </c>
      <c r="B229">
        <v>38763.75</v>
      </c>
      <c r="C229">
        <v>4121859.92</v>
      </c>
      <c r="D229">
        <v>4160623.67</v>
      </c>
      <c r="E229">
        <v>4160623.39086422</v>
      </c>
      <c r="F229">
        <v>10</v>
      </c>
      <c r="G229">
        <v>124303.326972739</v>
      </c>
      <c r="H229">
        <v>38.069446424204401</v>
      </c>
      <c r="I229">
        <v>571535.45567482803</v>
      </c>
      <c r="J229">
        <v>0</v>
      </c>
    </row>
    <row r="230" spans="1:26" hidden="1" x14ac:dyDescent="0.25">
      <c r="A230" s="1">
        <v>44105</v>
      </c>
      <c r="B230">
        <v>33239.160000000003</v>
      </c>
      <c r="C230">
        <v>3761227.07</v>
      </c>
      <c r="D230">
        <v>3794466.23</v>
      </c>
      <c r="E230">
        <v>3794450.51120253</v>
      </c>
      <c r="F230">
        <v>10</v>
      </c>
      <c r="G230">
        <v>115543.12249102</v>
      </c>
      <c r="H230">
        <v>37.354928674867899</v>
      </c>
      <c r="I230">
        <v>521654.58832104999</v>
      </c>
      <c r="J230">
        <v>0</v>
      </c>
    </row>
    <row r="231" spans="1:26" hidden="1" x14ac:dyDescent="0.25">
      <c r="A231" s="1">
        <v>44136</v>
      </c>
      <c r="B231">
        <v>35918.800000000003</v>
      </c>
      <c r="C231">
        <v>4001648.62</v>
      </c>
      <c r="D231">
        <v>4037567.42</v>
      </c>
      <c r="E231">
        <v>4037570.0177726899</v>
      </c>
      <c r="F231">
        <v>10</v>
      </c>
      <c r="G231">
        <v>117946.042906513</v>
      </c>
      <c r="H231">
        <v>38.959124415432299</v>
      </c>
      <c r="I231">
        <v>557504.54213006503</v>
      </c>
      <c r="J231">
        <v>0</v>
      </c>
    </row>
    <row r="232" spans="1:26" hidden="1" x14ac:dyDescent="0.25">
      <c r="A232" s="1">
        <v>44166</v>
      </c>
      <c r="B232">
        <v>41900.35</v>
      </c>
      <c r="C232">
        <v>5577342.7300000004</v>
      </c>
      <c r="D232">
        <v>5619243.0800000001</v>
      </c>
      <c r="E232">
        <v>5619243.5061238697</v>
      </c>
      <c r="F232">
        <v>10</v>
      </c>
      <c r="G232">
        <v>142495.73898459499</v>
      </c>
      <c r="H232">
        <v>44.817882783528503</v>
      </c>
      <c r="I232">
        <v>767113.82083998004</v>
      </c>
      <c r="J232">
        <v>0</v>
      </c>
    </row>
    <row r="233" spans="1:26" x14ac:dyDescent="0.25">
      <c r="A233" s="1">
        <v>44197</v>
      </c>
      <c r="B233">
        <v>63835.46</v>
      </c>
      <c r="C233">
        <v>6397161.5899999999</v>
      </c>
      <c r="D233">
        <v>6460997.0499999998</v>
      </c>
      <c r="E233">
        <v>6460995.2277413197</v>
      </c>
      <c r="F233">
        <v>10</v>
      </c>
      <c r="G233">
        <v>145245.61043732599</v>
      </c>
      <c r="H233">
        <v>50.614692476205001</v>
      </c>
      <c r="I233">
        <v>890566.67806260299</v>
      </c>
      <c r="J233">
        <v>0</v>
      </c>
      <c r="M233" t="s">
        <v>47</v>
      </c>
    </row>
    <row r="234" spans="1:26" x14ac:dyDescent="0.25">
      <c r="A234" s="1">
        <v>44228</v>
      </c>
      <c r="B234">
        <v>73261.58</v>
      </c>
      <c r="C234">
        <v>6587758.4199999999</v>
      </c>
      <c r="D234">
        <v>6661020</v>
      </c>
      <c r="E234">
        <v>6661020.9952914603</v>
      </c>
      <c r="F234">
        <v>10</v>
      </c>
      <c r="G234">
        <v>130796.775971294</v>
      </c>
      <c r="H234">
        <v>57.922598992847803</v>
      </c>
      <c r="I234">
        <v>915068.20885115303</v>
      </c>
      <c r="J234">
        <v>0</v>
      </c>
    </row>
    <row r="235" spans="1:26" x14ac:dyDescent="0.25">
      <c r="A235" s="1">
        <v>44256</v>
      </c>
      <c r="B235">
        <v>72964.59</v>
      </c>
      <c r="C235">
        <v>7816006.3399999999</v>
      </c>
      <c r="D235">
        <v>7888970.9299999997</v>
      </c>
      <c r="E235">
        <v>7888944.6862601899</v>
      </c>
      <c r="F235">
        <v>10</v>
      </c>
      <c r="G235">
        <v>145798.15384632899</v>
      </c>
      <c r="H235">
        <v>61.592904191117199</v>
      </c>
      <c r="I235">
        <v>1091187.03483852</v>
      </c>
      <c r="J235">
        <v>0</v>
      </c>
      <c r="N235" s="9" t="s">
        <v>21</v>
      </c>
      <c r="O235" s="9" t="s">
        <v>22</v>
      </c>
      <c r="P235" s="9" t="s">
        <v>23</v>
      </c>
      <c r="Q235" s="9" t="s">
        <v>24</v>
      </c>
      <c r="R235" s="9" t="s">
        <v>25</v>
      </c>
      <c r="S235" s="9" t="s">
        <v>26</v>
      </c>
      <c r="T235" s="9" t="s">
        <v>27</v>
      </c>
      <c r="U235" s="9" t="s">
        <v>28</v>
      </c>
      <c r="V235" s="9" t="s">
        <v>29</v>
      </c>
      <c r="W235" s="9" t="s">
        <v>30</v>
      </c>
      <c r="X235" s="9" t="s">
        <v>31</v>
      </c>
      <c r="Y235" s="9" t="s">
        <v>32</v>
      </c>
    </row>
    <row r="236" spans="1:26" x14ac:dyDescent="0.25">
      <c r="A236" s="1">
        <v>44287</v>
      </c>
      <c r="B236">
        <v>82435.960000000006</v>
      </c>
      <c r="C236">
        <v>7633098.79</v>
      </c>
      <c r="D236">
        <v>7715534.75</v>
      </c>
      <c r="E236">
        <v>7715519.2529463395</v>
      </c>
      <c r="F236">
        <v>10</v>
      </c>
      <c r="G236">
        <v>142915.482152732</v>
      </c>
      <c r="H236">
        <v>61.454657068172601</v>
      </c>
      <c r="I236">
        <v>1067302.6924823499</v>
      </c>
      <c r="J236">
        <v>0</v>
      </c>
      <c r="M236">
        <v>2004</v>
      </c>
      <c r="N236">
        <v>11128669.66</v>
      </c>
      <c r="O236">
        <v>10402214.34</v>
      </c>
      <c r="P236">
        <v>11906216.16</v>
      </c>
      <c r="Q236">
        <v>11614220</v>
      </c>
      <c r="R236">
        <v>12494365.550000001</v>
      </c>
      <c r="S236">
        <v>11536288.33</v>
      </c>
      <c r="T236">
        <v>12561536.02</v>
      </c>
      <c r="U236">
        <v>13762148.380000001</v>
      </c>
      <c r="V236">
        <v>9938887.6999999993</v>
      </c>
      <c r="W236">
        <v>13180009.720000001</v>
      </c>
      <c r="X236">
        <v>13187127.140000001</v>
      </c>
      <c r="Y236">
        <v>12046402.109999999</v>
      </c>
      <c r="Z236" s="27">
        <f t="shared" ref="Z236:Z243" si="3">SUM(N236:Y236)</f>
        <v>143758085.10999998</v>
      </c>
    </row>
    <row r="237" spans="1:26" x14ac:dyDescent="0.25">
      <c r="A237" s="1">
        <v>44317</v>
      </c>
      <c r="B237">
        <v>84652.13</v>
      </c>
      <c r="C237">
        <v>8167866.5999999996</v>
      </c>
      <c r="D237">
        <v>8252518.7300000004</v>
      </c>
      <c r="E237">
        <v>8252520.5434915703</v>
      </c>
      <c r="F237">
        <v>10</v>
      </c>
      <c r="G237">
        <v>147271.29799147</v>
      </c>
      <c r="H237">
        <v>63.850678534696002</v>
      </c>
      <c r="I237">
        <v>1150851.7619492</v>
      </c>
      <c r="J237">
        <v>0</v>
      </c>
      <c r="M237">
        <v>2005</v>
      </c>
      <c r="N237">
        <v>13292425.84</v>
      </c>
      <c r="O237">
        <v>12987629.949999999</v>
      </c>
      <c r="P237">
        <v>16106665.140000001</v>
      </c>
      <c r="Q237">
        <v>15603759.76</v>
      </c>
      <c r="R237">
        <v>14952847.52</v>
      </c>
      <c r="S237">
        <v>15850380.34</v>
      </c>
      <c r="T237">
        <v>15765808.32</v>
      </c>
      <c r="U237">
        <v>16617156.65</v>
      </c>
      <c r="V237">
        <v>4387956.32</v>
      </c>
      <c r="W237">
        <v>5818173.2599999998</v>
      </c>
      <c r="X237">
        <v>8328168.7599999998</v>
      </c>
      <c r="Y237">
        <v>9913584.8800000008</v>
      </c>
      <c r="Z237" s="27">
        <f t="shared" si="3"/>
        <v>149624556.74000001</v>
      </c>
    </row>
    <row r="238" spans="1:26" x14ac:dyDescent="0.25">
      <c r="A238" s="1">
        <v>44348</v>
      </c>
      <c r="B238">
        <v>74922.2</v>
      </c>
      <c r="C238">
        <v>8684923.7899999991</v>
      </c>
      <c r="D238">
        <v>8759845.9900000002</v>
      </c>
      <c r="E238">
        <v>8759846.7005385198</v>
      </c>
      <c r="F238">
        <v>10</v>
      </c>
      <c r="G238">
        <v>141904.036857845</v>
      </c>
      <c r="H238">
        <v>70.2857656954763</v>
      </c>
      <c r="I238">
        <v>1213987.18529421</v>
      </c>
      <c r="J238">
        <v>0</v>
      </c>
      <c r="M238">
        <v>2006</v>
      </c>
      <c r="N238">
        <v>12627941.02</v>
      </c>
      <c r="O238">
        <v>11709444.08</v>
      </c>
      <c r="P238">
        <v>13454279.300000001</v>
      </c>
      <c r="Q238">
        <v>15318758.859999999</v>
      </c>
      <c r="R238">
        <v>16835017.43</v>
      </c>
      <c r="S238">
        <v>18112663.940000001</v>
      </c>
      <c r="T238">
        <v>20466479.100000001</v>
      </c>
      <c r="U238">
        <v>21136410.149999999</v>
      </c>
      <c r="V238">
        <v>18610670.649999999</v>
      </c>
      <c r="W238">
        <v>16986854.399999999</v>
      </c>
      <c r="X238">
        <v>17163999.239999998</v>
      </c>
      <c r="Y238">
        <v>18889791.390000001</v>
      </c>
      <c r="Z238" s="27">
        <f t="shared" si="3"/>
        <v>201312309.56</v>
      </c>
    </row>
    <row r="239" spans="1:26" x14ac:dyDescent="0.25">
      <c r="A239" s="1">
        <v>44378</v>
      </c>
      <c r="B239">
        <v>35736.949999999997</v>
      </c>
      <c r="C239">
        <v>9175829.3900000006</v>
      </c>
      <c r="D239">
        <v>9211566.3399999999</v>
      </c>
      <c r="E239">
        <v>9211566.8249598797</v>
      </c>
      <c r="F239">
        <v>10</v>
      </c>
      <c r="G239">
        <v>147102.60451718801</v>
      </c>
      <c r="H239">
        <v>71.313184740902599</v>
      </c>
      <c r="I239">
        <v>1278788.3868422699</v>
      </c>
      <c r="J239">
        <v>0</v>
      </c>
      <c r="M239">
        <v>2007</v>
      </c>
      <c r="N239">
        <v>18129451.98</v>
      </c>
      <c r="O239">
        <v>17092103.800000001</v>
      </c>
      <c r="P239">
        <v>20739889.27</v>
      </c>
      <c r="Q239">
        <v>21335907.760000002</v>
      </c>
      <c r="R239">
        <v>22398688.050000001</v>
      </c>
      <c r="S239">
        <v>22950566.329999998</v>
      </c>
      <c r="T239">
        <v>25622435.02</v>
      </c>
      <c r="U239">
        <v>23995981.420000002</v>
      </c>
      <c r="V239">
        <v>25178592.109999999</v>
      </c>
      <c r="W239">
        <v>28607642.550000001</v>
      </c>
      <c r="X239">
        <v>30756061.879999999</v>
      </c>
      <c r="Y239">
        <v>31762557.739999998</v>
      </c>
      <c r="Z239" s="27">
        <f t="shared" si="3"/>
        <v>288569877.91000003</v>
      </c>
    </row>
    <row r="240" spans="1:26" x14ac:dyDescent="0.25">
      <c r="A240" s="1">
        <v>44409</v>
      </c>
      <c r="B240">
        <v>72717.06</v>
      </c>
      <c r="C240">
        <v>7134492.3499999996</v>
      </c>
      <c r="D240">
        <v>7207209.4100000001</v>
      </c>
      <c r="E240">
        <v>7207312.52182109</v>
      </c>
      <c r="F240">
        <v>10</v>
      </c>
      <c r="G240">
        <v>124986.471807451</v>
      </c>
      <c r="H240">
        <v>65.704323961809905</v>
      </c>
      <c r="I240">
        <v>1004839.11265929</v>
      </c>
      <c r="J240">
        <v>0</v>
      </c>
      <c r="M240">
        <v>2008</v>
      </c>
      <c r="N240">
        <v>30136087.140000001</v>
      </c>
      <c r="O240">
        <v>29728971.690000001</v>
      </c>
      <c r="P240">
        <v>33639991.07</v>
      </c>
      <c r="Q240">
        <v>38219993.159999996</v>
      </c>
      <c r="R240">
        <v>44592336.490000002</v>
      </c>
      <c r="S240">
        <v>46250246.68</v>
      </c>
      <c r="T240">
        <v>48137350.770000003</v>
      </c>
      <c r="U240">
        <v>40013575.979999997</v>
      </c>
      <c r="V240">
        <v>12511429.43</v>
      </c>
      <c r="W240">
        <v>20819627.670000002</v>
      </c>
      <c r="X240">
        <v>17313235.890000001</v>
      </c>
      <c r="Y240">
        <v>11256457.5</v>
      </c>
      <c r="Z240" s="27">
        <f t="shared" si="3"/>
        <v>372619303.47000003</v>
      </c>
    </row>
    <row r="241" spans="1:26" x14ac:dyDescent="0.25">
      <c r="A241" s="1">
        <v>44440</v>
      </c>
      <c r="B241">
        <v>63277.63</v>
      </c>
      <c r="C241">
        <v>3649285.98</v>
      </c>
      <c r="D241">
        <v>3712563.61</v>
      </c>
      <c r="E241">
        <v>3712563.4064604901</v>
      </c>
      <c r="F241">
        <v>10</v>
      </c>
      <c r="G241">
        <v>62543.395949496997</v>
      </c>
      <c r="H241">
        <v>67.654553306346301</v>
      </c>
      <c r="I241">
        <v>518782.10876467603</v>
      </c>
      <c r="J241">
        <v>0</v>
      </c>
      <c r="M241">
        <v>2009</v>
      </c>
      <c r="N241">
        <v>10974772.84</v>
      </c>
      <c r="O241">
        <v>9585016.4299999997</v>
      </c>
      <c r="P241">
        <v>13804091.890000001</v>
      </c>
      <c r="Q241">
        <v>13850569.25</v>
      </c>
      <c r="R241">
        <v>17031597.73</v>
      </c>
      <c r="S241">
        <v>19180684.32</v>
      </c>
      <c r="T241">
        <v>18356636.52</v>
      </c>
      <c r="U241">
        <v>20653848.219999999</v>
      </c>
      <c r="V241">
        <v>20887409.460000001</v>
      </c>
      <c r="W241">
        <v>23724228.73</v>
      </c>
      <c r="X241">
        <v>20885603.309999999</v>
      </c>
      <c r="Y241">
        <v>22274266.899999999</v>
      </c>
      <c r="Z241" s="27">
        <f t="shared" si="3"/>
        <v>211208725.59999999</v>
      </c>
    </row>
    <row r="242" spans="1:26" x14ac:dyDescent="0.25">
      <c r="A242" s="1">
        <v>44470</v>
      </c>
      <c r="B242">
        <v>72996.039999999994</v>
      </c>
      <c r="C242">
        <v>7430376.1900000004</v>
      </c>
      <c r="D242">
        <v>7503372.2300000004</v>
      </c>
      <c r="E242">
        <v>7503372.1950889304</v>
      </c>
      <c r="F242">
        <v>10</v>
      </c>
      <c r="G242">
        <v>108507.81794004</v>
      </c>
      <c r="H242">
        <v>78.838114040709101</v>
      </c>
      <c r="I242">
        <v>1051179.5299764399</v>
      </c>
      <c r="J242">
        <v>0</v>
      </c>
      <c r="M242">
        <v>2010</v>
      </c>
      <c r="N242">
        <v>20939722.690000001</v>
      </c>
      <c r="O242">
        <v>20766448.550000001</v>
      </c>
      <c r="P242">
        <v>22490280.91</v>
      </c>
      <c r="Q242">
        <v>22515723.280000001</v>
      </c>
      <c r="R242">
        <v>21895270.800000001</v>
      </c>
      <c r="S242">
        <v>21607468.379999999</v>
      </c>
      <c r="T242">
        <v>22531860.73</v>
      </c>
      <c r="U242">
        <v>23336450.539999999</v>
      </c>
      <c r="V242">
        <v>22284588.670000002</v>
      </c>
      <c r="W242">
        <v>25235796.129999999</v>
      </c>
      <c r="X242">
        <v>22945478.760000002</v>
      </c>
      <c r="Y242">
        <v>25970736.210000001</v>
      </c>
      <c r="Z242" s="27">
        <f t="shared" si="3"/>
        <v>272519825.64999998</v>
      </c>
    </row>
    <row r="243" spans="1:26" x14ac:dyDescent="0.25">
      <c r="A243" s="1">
        <v>44501</v>
      </c>
      <c r="B243">
        <v>70237.84</v>
      </c>
      <c r="C243">
        <v>7788875.2599999998</v>
      </c>
      <c r="D243">
        <v>7859113.0999999996</v>
      </c>
      <c r="E243">
        <v>7859113.7801011102</v>
      </c>
      <c r="F243">
        <v>10</v>
      </c>
      <c r="G243">
        <v>116787.22906517499</v>
      </c>
      <c r="H243">
        <v>76.648297512047407</v>
      </c>
      <c r="I243">
        <v>1092428.49889406</v>
      </c>
      <c r="J243">
        <v>0</v>
      </c>
      <c r="M243">
        <v>2011</v>
      </c>
      <c r="N243">
        <v>23581577.620000001</v>
      </c>
      <c r="O243">
        <v>25009763.289999999</v>
      </c>
      <c r="P243">
        <v>35042939.759999998</v>
      </c>
      <c r="Q243">
        <v>34959862.039999999</v>
      </c>
      <c r="R243">
        <v>33269956.780000001</v>
      </c>
      <c r="S243">
        <v>30584918.98</v>
      </c>
      <c r="T243">
        <v>31904246.960000001</v>
      </c>
      <c r="U243">
        <v>31421575.879999999</v>
      </c>
      <c r="V243">
        <v>28570596.129999999</v>
      </c>
      <c r="W243">
        <v>35054030.700000003</v>
      </c>
      <c r="X243">
        <v>36290977.68</v>
      </c>
      <c r="Y243">
        <v>35628942.5</v>
      </c>
      <c r="Z243" s="27">
        <f t="shared" si="3"/>
        <v>381319388.31999999</v>
      </c>
    </row>
    <row r="244" spans="1:26" x14ac:dyDescent="0.25">
      <c r="A244" s="1">
        <v>44531</v>
      </c>
      <c r="B244">
        <v>57642.92</v>
      </c>
      <c r="C244">
        <v>7703881.1100000003</v>
      </c>
      <c r="D244">
        <v>7761524.0300000003</v>
      </c>
      <c r="E244">
        <v>7761523.4498002697</v>
      </c>
      <c r="F244">
        <v>10</v>
      </c>
      <c r="G244">
        <v>127025.307062839</v>
      </c>
      <c r="H244">
        <v>69.515514924592296</v>
      </c>
      <c r="I244">
        <v>1068706.1791274301</v>
      </c>
      <c r="J244">
        <v>0</v>
      </c>
      <c r="M244">
        <v>2012</v>
      </c>
      <c r="N244">
        <v>34063382.18</v>
      </c>
      <c r="O244">
        <v>30100851.960000001</v>
      </c>
      <c r="P244">
        <v>36263825.439999998</v>
      </c>
      <c r="Q244">
        <v>35920633.380000003</v>
      </c>
      <c r="R244">
        <v>34164723.149999999</v>
      </c>
      <c r="S244">
        <v>27470921.16</v>
      </c>
      <c r="T244">
        <v>30686492.550000001</v>
      </c>
      <c r="U244">
        <v>27525786.760000002</v>
      </c>
      <c r="V244">
        <v>24636807.690000001</v>
      </c>
      <c r="W244">
        <v>32097116.399999999</v>
      </c>
      <c r="X244">
        <v>31288007.170000002</v>
      </c>
      <c r="Y244">
        <v>33595183.899999999</v>
      </c>
      <c r="Z244" s="27">
        <f t="shared" ref="Z244:Z257" si="4">SUM(N244:Y244)</f>
        <v>377813731.74000001</v>
      </c>
    </row>
    <row r="245" spans="1:26" x14ac:dyDescent="0.25">
      <c r="A245" s="1">
        <v>44562</v>
      </c>
      <c r="B245">
        <v>71954.77</v>
      </c>
      <c r="C245">
        <v>8936569.4600000009</v>
      </c>
      <c r="D245">
        <v>9008524.2300000004</v>
      </c>
      <c r="E245">
        <v>9008523.8479012307</v>
      </c>
      <c r="F245">
        <v>10</v>
      </c>
      <c r="G245">
        <v>125631.552800766</v>
      </c>
      <c r="H245">
        <v>81.689244268739699</v>
      </c>
      <c r="I245">
        <v>1254222.7567016101</v>
      </c>
      <c r="J245">
        <v>0</v>
      </c>
      <c r="M245">
        <v>2013</v>
      </c>
      <c r="N245">
        <v>34563914.869999997</v>
      </c>
      <c r="O245">
        <v>30747752.140000001</v>
      </c>
      <c r="P245">
        <v>33960901.93</v>
      </c>
      <c r="Q245">
        <v>32330706.640000001</v>
      </c>
      <c r="R245">
        <v>32810832.629999999</v>
      </c>
      <c r="S245">
        <v>31029316.850000001</v>
      </c>
      <c r="T245">
        <v>34233087.259999998</v>
      </c>
      <c r="U245">
        <v>35065467.5</v>
      </c>
      <c r="V245">
        <v>33322773.25</v>
      </c>
      <c r="W245">
        <v>29311046.989999998</v>
      </c>
      <c r="X245">
        <v>26832941.850000001</v>
      </c>
      <c r="Y245">
        <v>29477180.960000001</v>
      </c>
      <c r="Z245" s="27">
        <f t="shared" si="4"/>
        <v>383685922.87</v>
      </c>
    </row>
    <row r="246" spans="1:26" x14ac:dyDescent="0.25">
      <c r="A246" s="1">
        <v>44593</v>
      </c>
      <c r="B246">
        <v>94434.97</v>
      </c>
      <c r="C246">
        <v>9088911.0899999999</v>
      </c>
      <c r="D246">
        <v>9183346.0600000005</v>
      </c>
      <c r="E246">
        <v>9183347.2146308199</v>
      </c>
      <c r="F246">
        <v>10</v>
      </c>
      <c r="G246">
        <v>115275.395419964</v>
      </c>
      <c r="H246">
        <v>90.774776227403095</v>
      </c>
      <c r="I246">
        <v>1280751.00914182</v>
      </c>
      <c r="J246">
        <v>0</v>
      </c>
      <c r="M246">
        <v>2014</v>
      </c>
      <c r="N246">
        <v>26784807.079999998</v>
      </c>
      <c r="O246">
        <v>26021205.899999999</v>
      </c>
      <c r="P246">
        <v>31008115.510000002</v>
      </c>
      <c r="Q246">
        <v>28415344.27</v>
      </c>
      <c r="R246">
        <v>30484326.289999999</v>
      </c>
      <c r="S246">
        <v>30753649.829999998</v>
      </c>
      <c r="T246">
        <v>29960524.039999999</v>
      </c>
      <c r="U246">
        <v>28387618.16</v>
      </c>
      <c r="V246">
        <v>26946660.530000001</v>
      </c>
      <c r="W246">
        <v>24402972.109999999</v>
      </c>
      <c r="X246">
        <v>20879045.390000001</v>
      </c>
      <c r="Y246">
        <v>17268976.379999999</v>
      </c>
      <c r="Z246" s="27">
        <f t="shared" si="4"/>
        <v>321313245.48999995</v>
      </c>
    </row>
    <row r="247" spans="1:26" x14ac:dyDescent="0.25">
      <c r="A247" s="1">
        <v>44621</v>
      </c>
      <c r="B247">
        <v>102553.03</v>
      </c>
      <c r="C247">
        <v>12541379.890000001</v>
      </c>
      <c r="D247">
        <v>12643932.92</v>
      </c>
      <c r="E247">
        <v>12643935.330134399</v>
      </c>
      <c r="F247">
        <v>10</v>
      </c>
      <c r="G247">
        <v>132353.126316248</v>
      </c>
      <c r="H247">
        <v>108.873364115486</v>
      </c>
      <c r="I247">
        <v>1765794.78311737</v>
      </c>
      <c r="J247">
        <v>0</v>
      </c>
      <c r="M247">
        <v>2015</v>
      </c>
      <c r="N247">
        <v>13001178.310000001</v>
      </c>
      <c r="O247">
        <v>12146374.779999999</v>
      </c>
      <c r="P247">
        <v>12847770.41</v>
      </c>
      <c r="Q247">
        <v>14432881.49</v>
      </c>
      <c r="R247">
        <v>15842939.710000001</v>
      </c>
      <c r="S247">
        <v>15572216.26</v>
      </c>
      <c r="T247">
        <v>13223833.869999999</v>
      </c>
      <c r="U247">
        <v>11123541.17</v>
      </c>
      <c r="V247">
        <v>10761479.02</v>
      </c>
      <c r="W247">
        <v>11025391.640000001</v>
      </c>
      <c r="X247">
        <v>9316447.3699999992</v>
      </c>
      <c r="Y247">
        <v>8121714.2300000004</v>
      </c>
      <c r="Z247" s="27">
        <f t="shared" si="4"/>
        <v>147415768.25999999</v>
      </c>
    </row>
    <row r="248" spans="1:26" x14ac:dyDescent="0.25">
      <c r="A248" s="1">
        <v>44652</v>
      </c>
      <c r="B248">
        <v>93139.24</v>
      </c>
      <c r="C248">
        <v>13407009.859999999</v>
      </c>
      <c r="D248">
        <v>13500149.1</v>
      </c>
      <c r="E248">
        <v>13500152.118036401</v>
      </c>
      <c r="F248">
        <v>10</v>
      </c>
      <c r="G248">
        <v>148087.28508468499</v>
      </c>
      <c r="H248">
        <v>103.722122775348</v>
      </c>
      <c r="I248">
        <v>1859775.4469852201</v>
      </c>
      <c r="J248">
        <v>0</v>
      </c>
      <c r="M248">
        <v>2016</v>
      </c>
      <c r="N248">
        <v>6167918.5599999996</v>
      </c>
      <c r="O248">
        <v>6134580.5800000001</v>
      </c>
      <c r="P248">
        <v>7968745.5199999996</v>
      </c>
      <c r="Q248">
        <v>8907698.2200000007</v>
      </c>
      <c r="R248">
        <v>10235980.9</v>
      </c>
      <c r="S248">
        <v>10656883.550000001</v>
      </c>
      <c r="T248">
        <v>9676061.3800000008</v>
      </c>
      <c r="U248">
        <v>9463044.8399999999</v>
      </c>
      <c r="V248">
        <v>8956859.4399999995</v>
      </c>
      <c r="W248">
        <v>10279272.65</v>
      </c>
      <c r="X248">
        <v>7970047.4800000004</v>
      </c>
      <c r="Y248">
        <v>8622734.4499999993</v>
      </c>
      <c r="Z248" s="27">
        <f t="shared" si="4"/>
        <v>105039827.57000001</v>
      </c>
    </row>
    <row r="249" spans="1:26" x14ac:dyDescent="0.25">
      <c r="A249" s="1">
        <v>44682</v>
      </c>
      <c r="B249">
        <v>82675.490000000005</v>
      </c>
      <c r="C249">
        <v>14408890.09</v>
      </c>
      <c r="D249">
        <v>14491565.58</v>
      </c>
      <c r="E249">
        <v>14491566.7654367</v>
      </c>
      <c r="F249">
        <v>10</v>
      </c>
      <c r="G249">
        <v>150711.82106631601</v>
      </c>
      <c r="H249">
        <v>109.13712863163499</v>
      </c>
      <c r="I249">
        <v>1956688.63658578</v>
      </c>
      <c r="J249">
        <v>0</v>
      </c>
      <c r="M249">
        <v>2017</v>
      </c>
      <c r="N249">
        <v>10087503.359999999</v>
      </c>
      <c r="O249">
        <v>9136969.3499999996</v>
      </c>
      <c r="P249">
        <v>8988359.7599999998</v>
      </c>
      <c r="Q249">
        <v>9470500.8200000003</v>
      </c>
      <c r="R249">
        <v>9702090.2799999993</v>
      </c>
      <c r="S249">
        <v>8035164.4000000004</v>
      </c>
      <c r="T249">
        <v>8957322.5899999999</v>
      </c>
      <c r="U249">
        <v>8869090.4100000001</v>
      </c>
      <c r="V249">
        <v>8983138.9700000007</v>
      </c>
      <c r="W249">
        <v>8761930.8699999992</v>
      </c>
      <c r="X249">
        <v>10468456.449999999</v>
      </c>
      <c r="Y249">
        <v>11026581.9</v>
      </c>
      <c r="Z249" s="27">
        <f t="shared" si="4"/>
        <v>112487109.16000001</v>
      </c>
    </row>
    <row r="250" spans="1:26" x14ac:dyDescent="0.25">
      <c r="A250" s="1">
        <v>44713</v>
      </c>
      <c r="B250">
        <v>224789</v>
      </c>
      <c r="C250">
        <v>14287358.960000001</v>
      </c>
      <c r="D250">
        <v>14512147.960000001</v>
      </c>
      <c r="E250">
        <v>14512149.3056712</v>
      </c>
      <c r="F250">
        <v>10</v>
      </c>
      <c r="G250">
        <v>144146.03027880401</v>
      </c>
      <c r="H250">
        <v>114.770257340493</v>
      </c>
      <c r="I250">
        <v>2031527.6840375799</v>
      </c>
      <c r="J250">
        <v>0</v>
      </c>
      <c r="M250">
        <v>2018</v>
      </c>
      <c r="N250">
        <v>11224057.77</v>
      </c>
      <c r="O250">
        <v>10310626.630000001</v>
      </c>
      <c r="P250">
        <v>11509106.869999999</v>
      </c>
      <c r="Q250">
        <v>11492779.460000001</v>
      </c>
      <c r="R250">
        <v>13119911.68</v>
      </c>
      <c r="S250">
        <v>12348387.039999999</v>
      </c>
      <c r="T250">
        <v>13914517.960000001</v>
      </c>
      <c r="U250">
        <v>12817868.609999999</v>
      </c>
      <c r="V250">
        <v>12789940.189999999</v>
      </c>
      <c r="W250">
        <v>14419522.92</v>
      </c>
      <c r="X250">
        <v>11255186.35</v>
      </c>
      <c r="Y250">
        <v>10327977.609999999</v>
      </c>
      <c r="Z250" s="27">
        <f t="shared" si="4"/>
        <v>145529883.08999997</v>
      </c>
    </row>
    <row r="251" spans="1:26" x14ac:dyDescent="0.25">
      <c r="A251" s="1">
        <v>44743</v>
      </c>
      <c r="B251">
        <v>160868.65</v>
      </c>
      <c r="C251">
        <v>13119214.970000001</v>
      </c>
      <c r="D251">
        <v>13280083.619999999</v>
      </c>
      <c r="E251">
        <v>13280085.9054181</v>
      </c>
      <c r="F251">
        <v>10</v>
      </c>
      <c r="G251">
        <v>152229.49780915401</v>
      </c>
      <c r="H251">
        <v>99.383061501674106</v>
      </c>
      <c r="I251">
        <v>1848947.6377179399</v>
      </c>
      <c r="J251">
        <v>0</v>
      </c>
      <c r="M251">
        <v>2019</v>
      </c>
      <c r="N251">
        <v>10027403.74</v>
      </c>
      <c r="O251">
        <v>9602903.3599999994</v>
      </c>
      <c r="P251">
        <v>11901991.199999999</v>
      </c>
      <c r="Q251">
        <v>12175553.93</v>
      </c>
      <c r="R251">
        <v>11960471.73</v>
      </c>
      <c r="S251">
        <v>10772811.59</v>
      </c>
      <c r="T251">
        <v>9633479.25</v>
      </c>
      <c r="U251">
        <v>10613074.41</v>
      </c>
      <c r="V251">
        <v>10608638.119999999</v>
      </c>
      <c r="W251">
        <v>9917997.0299999993</v>
      </c>
      <c r="X251">
        <v>10610000.15</v>
      </c>
      <c r="Y251">
        <v>11061075.08</v>
      </c>
      <c r="Z251" s="27">
        <f t="shared" si="4"/>
        <v>128885399.59000002</v>
      </c>
    </row>
    <row r="252" spans="1:26" x14ac:dyDescent="0.25">
      <c r="A252" s="1">
        <v>44774</v>
      </c>
      <c r="B252">
        <v>141798.51</v>
      </c>
      <c r="C252">
        <v>11665658.789999999</v>
      </c>
      <c r="D252">
        <v>11807457.300000001</v>
      </c>
      <c r="E252">
        <v>11807460.6883433</v>
      </c>
      <c r="F252">
        <v>10</v>
      </c>
      <c r="G252">
        <v>143998.30733333301</v>
      </c>
      <c r="H252">
        <v>93.486059046474907</v>
      </c>
      <c r="I252">
        <v>1654373.5736130199</v>
      </c>
      <c r="J252">
        <v>0</v>
      </c>
      <c r="M252">
        <v>2020</v>
      </c>
      <c r="N252">
        <v>10413902.970000001</v>
      </c>
      <c r="O252">
        <v>8245429.5199999996</v>
      </c>
      <c r="P252">
        <v>5100808.74</v>
      </c>
      <c r="Q252">
        <v>1985512.28</v>
      </c>
      <c r="R252">
        <v>1585804.92</v>
      </c>
      <c r="S252">
        <v>5553530.6500000004</v>
      </c>
      <c r="T252">
        <v>4338006.28</v>
      </c>
      <c r="U252">
        <v>4635694.57</v>
      </c>
      <c r="V252">
        <v>4160623.67</v>
      </c>
      <c r="W252">
        <v>3794466.23</v>
      </c>
      <c r="X252">
        <v>4037567.42</v>
      </c>
      <c r="Y252">
        <v>5619243.0800000001</v>
      </c>
      <c r="Z252" s="27">
        <f t="shared" si="4"/>
        <v>59470590.330000006</v>
      </c>
    </row>
    <row r="253" spans="1:26" x14ac:dyDescent="0.25">
      <c r="A253" s="1">
        <v>44805</v>
      </c>
      <c r="B253">
        <v>81428.53</v>
      </c>
      <c r="C253">
        <v>9936493.6500000004</v>
      </c>
      <c r="D253">
        <v>10017922.18</v>
      </c>
      <c r="E253">
        <v>10017924.787753399</v>
      </c>
      <c r="F253">
        <v>10</v>
      </c>
      <c r="G253">
        <v>132662.403089642</v>
      </c>
      <c r="H253">
        <v>86.116959399388804</v>
      </c>
      <c r="I253">
        <v>1406557.9929426301</v>
      </c>
      <c r="J253">
        <v>0</v>
      </c>
      <c r="M253">
        <v>2021</v>
      </c>
      <c r="N253">
        <v>6460997.0499999998</v>
      </c>
      <c r="O253">
        <v>6661020</v>
      </c>
      <c r="P253">
        <v>7888970.9299999997</v>
      </c>
      <c r="Q253">
        <v>7715534.75</v>
      </c>
      <c r="R253">
        <v>8252518.7300000004</v>
      </c>
      <c r="S253">
        <v>8759845.9900000002</v>
      </c>
      <c r="T253">
        <v>9211566.3399999999</v>
      </c>
      <c r="U253">
        <v>7207209.4100000001</v>
      </c>
      <c r="V253">
        <v>3712563.61</v>
      </c>
      <c r="W253">
        <v>7503372.2300000004</v>
      </c>
      <c r="X253">
        <v>7859113.0999999996</v>
      </c>
      <c r="Y253">
        <v>7761524.0300000003</v>
      </c>
      <c r="Z253" s="27">
        <f t="shared" si="4"/>
        <v>88994236.170000002</v>
      </c>
    </row>
    <row r="254" spans="1:26" x14ac:dyDescent="0.25">
      <c r="A254" s="1">
        <v>44835</v>
      </c>
      <c r="B254">
        <v>85941.02</v>
      </c>
      <c r="C254">
        <v>11672674.880000001</v>
      </c>
      <c r="D254">
        <v>11758615.9</v>
      </c>
      <c r="E254">
        <v>11758616.8970265</v>
      </c>
      <c r="F254">
        <v>10</v>
      </c>
      <c r="G254">
        <v>152696.596401777</v>
      </c>
      <c r="H254">
        <v>87.739907150991201</v>
      </c>
      <c r="I254">
        <v>1638968.2935377399</v>
      </c>
      <c r="J254">
        <v>0</v>
      </c>
      <c r="M254">
        <v>2022</v>
      </c>
      <c r="N254">
        <v>9008524.2300000004</v>
      </c>
      <c r="O254">
        <v>9183346.0600000005</v>
      </c>
      <c r="P254">
        <v>12643932.92</v>
      </c>
      <c r="Q254">
        <v>13500149.1</v>
      </c>
      <c r="R254">
        <v>14491565.58</v>
      </c>
      <c r="S254">
        <v>14512147.960000001</v>
      </c>
      <c r="T254">
        <v>13280083.619999999</v>
      </c>
      <c r="U254">
        <v>11807457.300000001</v>
      </c>
      <c r="V254">
        <v>10017922.18</v>
      </c>
      <c r="W254">
        <v>11758615.9</v>
      </c>
      <c r="X254">
        <v>10679348.51</v>
      </c>
      <c r="Y254">
        <v>9425891.2100000009</v>
      </c>
      <c r="Z254" s="27">
        <f t="shared" si="4"/>
        <v>140308984.56999999</v>
      </c>
    </row>
    <row r="255" spans="1:26" x14ac:dyDescent="0.25">
      <c r="A255" s="1">
        <v>44866</v>
      </c>
      <c r="B255">
        <v>88489.22</v>
      </c>
      <c r="C255">
        <v>10590859.289999999</v>
      </c>
      <c r="D255">
        <v>10679348.51</v>
      </c>
      <c r="E255">
        <v>10679350.4551725</v>
      </c>
      <c r="F255">
        <v>10</v>
      </c>
      <c r="G255">
        <v>142990.31837761399</v>
      </c>
      <c r="H255">
        <v>85.205100770243902</v>
      </c>
      <c r="I255">
        <v>1504154.0313613501</v>
      </c>
      <c r="J255">
        <v>0</v>
      </c>
      <c r="M255">
        <v>2023</v>
      </c>
      <c r="N255" s="94">
        <v>9198528.9000000004</v>
      </c>
      <c r="O255" s="94">
        <v>8164046.7800000003</v>
      </c>
      <c r="P255" s="94">
        <v>8622451.8300000001</v>
      </c>
      <c r="Q255" s="94">
        <v>8876958.5600000005</v>
      </c>
      <c r="R255" s="94">
        <v>8318299.1500000004</v>
      </c>
      <c r="S255" s="94">
        <v>7791021.9000000004</v>
      </c>
      <c r="T255" s="94">
        <v>8407545.6400000006</v>
      </c>
      <c r="U255" s="94">
        <v>9446289.2899999991</v>
      </c>
      <c r="V255" s="94">
        <v>9908790.9399999995</v>
      </c>
      <c r="W255" s="94">
        <v>9316152.9100000001</v>
      </c>
      <c r="X255" s="27">
        <v>8701563.4399999995</v>
      </c>
      <c r="Y255">
        <v>8277586.7400000002</v>
      </c>
      <c r="Z255" s="27">
        <f t="shared" si="4"/>
        <v>105029236.07999998</v>
      </c>
    </row>
    <row r="256" spans="1:26" x14ac:dyDescent="0.25">
      <c r="A256" s="1">
        <v>44896</v>
      </c>
      <c r="B256">
        <v>98829.1</v>
      </c>
      <c r="C256">
        <v>9327062.1099999994</v>
      </c>
      <c r="D256">
        <v>9425891.2100000009</v>
      </c>
      <c r="E256">
        <v>9425892.57873681</v>
      </c>
      <c r="F256">
        <v>10</v>
      </c>
      <c r="G256">
        <v>136318.96823976299</v>
      </c>
      <c r="H256">
        <v>78.857631782402507</v>
      </c>
      <c r="I256">
        <v>1323898.42367144</v>
      </c>
      <c r="J256">
        <v>0</v>
      </c>
      <c r="M256">
        <v>2024</v>
      </c>
      <c r="N256">
        <v>8721584.6199999992</v>
      </c>
      <c r="O256">
        <v>7995855.0099999998</v>
      </c>
      <c r="P256">
        <v>8735584.8399999999</v>
      </c>
      <c r="Q256">
        <v>9454193.3000000007</v>
      </c>
      <c r="R256">
        <v>8831839.4000000004</v>
      </c>
      <c r="S256">
        <v>8051939.2400000002</v>
      </c>
      <c r="T256">
        <v>8507734.0099999998</v>
      </c>
      <c r="U256">
        <v>6628009.4900000002</v>
      </c>
      <c r="V256">
        <v>5448562.96</v>
      </c>
      <c r="W256">
        <v>6558188.9500000002</v>
      </c>
      <c r="X256">
        <f>D279</f>
        <v>6172030.6100000003</v>
      </c>
      <c r="Y256">
        <f>D280</f>
        <v>6366797.4699999997</v>
      </c>
      <c r="Z256" s="27">
        <f t="shared" si="4"/>
        <v>91472319.899999991</v>
      </c>
    </row>
    <row r="257" spans="1:26" x14ac:dyDescent="0.25">
      <c r="A257" s="1">
        <v>44927</v>
      </c>
      <c r="B257" s="94">
        <v>173356.06</v>
      </c>
      <c r="C257" s="94">
        <v>9025172.8399999999</v>
      </c>
      <c r="D257" s="94">
        <v>9198528.9000000004</v>
      </c>
      <c r="E257" s="94">
        <v>9198528.2379228696</v>
      </c>
      <c r="F257">
        <v>10</v>
      </c>
      <c r="G257" s="27">
        <v>139509.10836549799</v>
      </c>
      <c r="H257" s="95">
        <v>75.141270010304794</v>
      </c>
      <c r="I257">
        <v>1284363.34266588</v>
      </c>
      <c r="J257">
        <v>0</v>
      </c>
      <c r="M257">
        <v>2025</v>
      </c>
      <c r="N257">
        <v>5444390.7000000002</v>
      </c>
      <c r="O257">
        <v>33962.53</v>
      </c>
      <c r="Z257" s="27">
        <f t="shared" si="4"/>
        <v>5478353.2300000004</v>
      </c>
    </row>
    <row r="258" spans="1:26" x14ac:dyDescent="0.25">
      <c r="A258" s="1">
        <v>44958</v>
      </c>
      <c r="B258" s="94">
        <v>129492.72</v>
      </c>
      <c r="C258" s="94">
        <v>8034554.0599999996</v>
      </c>
      <c r="D258" s="94">
        <v>8164046.7800000003</v>
      </c>
      <c r="E258" s="94">
        <v>8164047.1305539999</v>
      </c>
      <c r="F258">
        <v>10</v>
      </c>
      <c r="G258" s="27">
        <v>124941.29234621501</v>
      </c>
      <c r="H258" s="95">
        <v>74.398598109795799</v>
      </c>
      <c r="I258">
        <v>1131409.8660305601</v>
      </c>
      <c r="J258">
        <v>0</v>
      </c>
      <c r="Z258" s="27"/>
    </row>
    <row r="259" spans="1:26" x14ac:dyDescent="0.25">
      <c r="A259" s="1">
        <v>44986</v>
      </c>
      <c r="B259" s="94">
        <v>127819.92</v>
      </c>
      <c r="C259" s="94">
        <v>8494631.9100000001</v>
      </c>
      <c r="D259" s="94">
        <v>8622451.8300000001</v>
      </c>
      <c r="E259" s="94">
        <v>8622453.4574579298</v>
      </c>
      <c r="F259">
        <v>10</v>
      </c>
      <c r="G259" s="27">
        <v>133839.24016120299</v>
      </c>
      <c r="H259" s="95">
        <v>73.375336926743699</v>
      </c>
      <c r="I259">
        <v>1198045.88338971</v>
      </c>
      <c r="J259">
        <v>0</v>
      </c>
      <c r="Z259" s="27"/>
    </row>
    <row r="260" spans="1:26" x14ac:dyDescent="0.25">
      <c r="A260" s="1">
        <v>45017</v>
      </c>
      <c r="B260" s="94">
        <v>123693.91</v>
      </c>
      <c r="C260" s="94">
        <v>8753264.6500000004</v>
      </c>
      <c r="D260" s="94">
        <v>8876958.5600000005</v>
      </c>
      <c r="E260" s="94">
        <v>8876960.7643754091</v>
      </c>
      <c r="F260">
        <v>10</v>
      </c>
      <c r="G260" s="27">
        <v>127610.07194266299</v>
      </c>
      <c r="H260" s="95">
        <v>79.162925089956701</v>
      </c>
      <c r="I260">
        <v>1225025.80154561</v>
      </c>
      <c r="J260">
        <v>0</v>
      </c>
      <c r="M260" t="s">
        <v>48</v>
      </c>
    </row>
    <row r="261" spans="1:26" x14ac:dyDescent="0.25">
      <c r="A261" s="1">
        <v>45047</v>
      </c>
      <c r="B261" s="94">
        <v>135335.09</v>
      </c>
      <c r="C261" s="94">
        <v>8182964.0599999996</v>
      </c>
      <c r="D261" s="94">
        <v>8318299.1500000004</v>
      </c>
      <c r="E261" s="94">
        <v>8318300.8469775002</v>
      </c>
      <c r="F261">
        <v>10</v>
      </c>
      <c r="G261" s="27">
        <v>133309.153487737</v>
      </c>
      <c r="H261" s="95">
        <v>71.013409842869393</v>
      </c>
      <c r="I261">
        <v>1148436.70545315</v>
      </c>
      <c r="J261">
        <v>0</v>
      </c>
      <c r="N261" s="9" t="s">
        <v>21</v>
      </c>
      <c r="O261" s="9" t="s">
        <v>22</v>
      </c>
      <c r="P261" s="9" t="s">
        <v>23</v>
      </c>
      <c r="Q261" s="9" t="s">
        <v>24</v>
      </c>
      <c r="R261" s="9" t="s">
        <v>25</v>
      </c>
      <c r="S261" s="9" t="s">
        <v>26</v>
      </c>
      <c r="T261" s="9" t="s">
        <v>27</v>
      </c>
      <c r="U261" s="9" t="s">
        <v>28</v>
      </c>
      <c r="V261" s="9" t="s">
        <v>29</v>
      </c>
      <c r="W261" s="9" t="s">
        <v>30</v>
      </c>
      <c r="X261" s="9" t="s">
        <v>31</v>
      </c>
      <c r="Y261" s="9" t="s">
        <v>32</v>
      </c>
    </row>
    <row r="262" spans="1:26" x14ac:dyDescent="0.25">
      <c r="A262" s="1">
        <v>45078</v>
      </c>
      <c r="B262" s="94">
        <v>110850.9</v>
      </c>
      <c r="C262" s="94">
        <v>7680171</v>
      </c>
      <c r="D262" s="94">
        <v>7791021.9000000004</v>
      </c>
      <c r="E262" s="94">
        <v>7791021.7639154298</v>
      </c>
      <c r="F262">
        <v>10</v>
      </c>
      <c r="G262" s="27">
        <v>127956.176369166</v>
      </c>
      <c r="H262" s="95">
        <v>69.317463669602006</v>
      </c>
      <c r="I262">
        <v>1078575.84285542</v>
      </c>
      <c r="J262">
        <v>0</v>
      </c>
      <c r="M262">
        <v>2004</v>
      </c>
      <c r="N262">
        <v>439528.96090617601</v>
      </c>
      <c r="O262">
        <v>352554.18074302399</v>
      </c>
      <c r="P262">
        <v>388250.30564981903</v>
      </c>
      <c r="Q262">
        <v>371664.94968947303</v>
      </c>
      <c r="R262">
        <v>376944.419134308</v>
      </c>
      <c r="S262">
        <v>364373.39083432802</v>
      </c>
      <c r="T262">
        <v>373376.36701310403</v>
      </c>
      <c r="U262">
        <v>374957.04543857201</v>
      </c>
      <c r="V262">
        <v>252648.34940940799</v>
      </c>
      <c r="W262">
        <v>294836.08750282298</v>
      </c>
      <c r="X262">
        <v>306161.90200133098</v>
      </c>
      <c r="Y262">
        <v>325615.34984864801</v>
      </c>
      <c r="Z262" s="27">
        <f t="shared" ref="Z262:Z269" si="5">SUM(N262:Y262)</f>
        <v>4220911.3081710143</v>
      </c>
    </row>
    <row r="263" spans="1:26" x14ac:dyDescent="0.25">
      <c r="A263" s="1">
        <v>45108</v>
      </c>
      <c r="B263" s="94">
        <v>141226.32</v>
      </c>
      <c r="C263" s="94">
        <v>8266319.3200000003</v>
      </c>
      <c r="D263" s="94">
        <v>8407545.6400000006</v>
      </c>
      <c r="E263" s="94">
        <v>8410151.5449122693</v>
      </c>
      <c r="F263">
        <v>10</v>
      </c>
      <c r="G263" s="27">
        <v>128047.94453668001</v>
      </c>
      <c r="H263" s="95">
        <v>74.890764139586906</v>
      </c>
      <c r="I263">
        <v>1179456.86794313</v>
      </c>
      <c r="J263">
        <v>0</v>
      </c>
      <c r="M263">
        <v>2005</v>
      </c>
      <c r="N263">
        <v>346534.81699999399</v>
      </c>
      <c r="O263">
        <v>319401.76471379801</v>
      </c>
      <c r="P263">
        <v>326574.195420017</v>
      </c>
      <c r="Q263">
        <v>404282.72753221501</v>
      </c>
      <c r="R263">
        <v>376916.31102423603</v>
      </c>
      <c r="S263">
        <v>358886.38515602902</v>
      </c>
      <c r="T263">
        <v>319254.63716400898</v>
      </c>
      <c r="U263">
        <v>315616.43991115497</v>
      </c>
      <c r="V263">
        <v>78702.698250476999</v>
      </c>
      <c r="W263">
        <v>114538.450766073</v>
      </c>
      <c r="X263">
        <v>180921.896908191</v>
      </c>
      <c r="Y263">
        <v>197290.87605285901</v>
      </c>
      <c r="Z263" s="27">
        <f t="shared" si="5"/>
        <v>3338921.1998990532</v>
      </c>
    </row>
    <row r="264" spans="1:26" x14ac:dyDescent="0.25">
      <c r="A264" s="1">
        <v>45139</v>
      </c>
      <c r="B264" s="94">
        <v>163169.35</v>
      </c>
      <c r="C264" s="94">
        <v>9283119.9399999995</v>
      </c>
      <c r="D264" s="94">
        <v>9446289.2899999991</v>
      </c>
      <c r="E264" s="94">
        <v>9446290.5274411701</v>
      </c>
      <c r="F264">
        <v>10</v>
      </c>
      <c r="G264" s="27">
        <v>134178.84685287601</v>
      </c>
      <c r="H264" s="95">
        <v>80.273178197504706</v>
      </c>
      <c r="I264">
        <v>1324671.9563154399</v>
      </c>
      <c r="J264">
        <v>0</v>
      </c>
      <c r="M264">
        <v>2006</v>
      </c>
      <c r="N264">
        <v>230553.141174936</v>
      </c>
      <c r="O264">
        <v>221290.45905745699</v>
      </c>
      <c r="P264">
        <v>249233.35198095901</v>
      </c>
      <c r="Q264">
        <v>283338.50460554601</v>
      </c>
      <c r="R264">
        <v>275598.75576610601</v>
      </c>
      <c r="S264">
        <v>300558.28335014498</v>
      </c>
      <c r="T264">
        <v>317273.171989795</v>
      </c>
      <c r="U264">
        <v>336148.30097036698</v>
      </c>
      <c r="V264">
        <v>309714.79657643603</v>
      </c>
      <c r="W264">
        <v>358167.34685092402</v>
      </c>
      <c r="X264">
        <v>348876.45929372002</v>
      </c>
      <c r="Y264">
        <v>372942.69787241297</v>
      </c>
      <c r="Z264" s="27">
        <f t="shared" si="5"/>
        <v>3603695.269488804</v>
      </c>
    </row>
    <row r="265" spans="1:26" x14ac:dyDescent="0.25">
      <c r="A265" s="1">
        <v>45170</v>
      </c>
      <c r="B265" s="94">
        <v>98055.76</v>
      </c>
      <c r="C265" s="94">
        <v>9810735.1799999997</v>
      </c>
      <c r="D265" s="94">
        <v>9908790.9399999995</v>
      </c>
      <c r="E265" s="94">
        <v>9908790.5169721805</v>
      </c>
      <c r="F265">
        <v>10</v>
      </c>
      <c r="G265" s="27">
        <v>126148.93586157401</v>
      </c>
      <c r="H265" s="95">
        <v>89.591094486589299</v>
      </c>
      <c r="I265">
        <v>1393030.7151847901</v>
      </c>
      <c r="J265">
        <v>0</v>
      </c>
      <c r="M265">
        <v>2007</v>
      </c>
      <c r="N265">
        <v>369686.73914022697</v>
      </c>
      <c r="O265">
        <v>334445.28206181398</v>
      </c>
      <c r="P265">
        <v>381894.43356020103</v>
      </c>
      <c r="Q265">
        <v>380620.56595321902</v>
      </c>
      <c r="R265">
        <v>394922.13871444901</v>
      </c>
      <c r="S265">
        <v>386951.94095416297</v>
      </c>
      <c r="T265">
        <v>384343.36551910499</v>
      </c>
      <c r="U265">
        <v>372200.984394125</v>
      </c>
      <c r="V265">
        <v>369099.63612368802</v>
      </c>
      <c r="W265">
        <v>390100.07048634702</v>
      </c>
      <c r="X265">
        <v>381339.32242040703</v>
      </c>
      <c r="Y265">
        <v>404072.87381251203</v>
      </c>
      <c r="Z265" s="27">
        <f t="shared" si="5"/>
        <v>4549677.3531402573</v>
      </c>
    </row>
    <row r="266" spans="1:26" x14ac:dyDescent="0.25">
      <c r="A266" s="1">
        <v>45200</v>
      </c>
      <c r="B266" s="94">
        <v>112196.09</v>
      </c>
      <c r="C266" s="94">
        <v>9203956.8200000003</v>
      </c>
      <c r="D266" s="94">
        <v>9316152.9100000001</v>
      </c>
      <c r="E266" s="94">
        <v>9316152.4001233</v>
      </c>
      <c r="F266">
        <v>10</v>
      </c>
      <c r="G266" s="27">
        <v>125230.620448118</v>
      </c>
      <c r="H266" s="95">
        <v>84.749848932915597</v>
      </c>
      <c r="I266">
        <v>1297123.7646299801</v>
      </c>
      <c r="J266">
        <v>0</v>
      </c>
      <c r="M266">
        <v>2008</v>
      </c>
      <c r="N266">
        <v>361179.55744089198</v>
      </c>
      <c r="O266">
        <v>362298.87173431797</v>
      </c>
      <c r="P266">
        <v>444589.56284687901</v>
      </c>
      <c r="Q266">
        <v>390368.81310596003</v>
      </c>
      <c r="R266">
        <v>411263.34889933502</v>
      </c>
      <c r="S266">
        <v>386821.99641245499</v>
      </c>
      <c r="T266">
        <v>432048.85404347599</v>
      </c>
      <c r="U266">
        <v>391784.92503290501</v>
      </c>
      <c r="V266">
        <v>135416.92299500699</v>
      </c>
      <c r="W266">
        <v>295684.92898270499</v>
      </c>
      <c r="X266">
        <v>331775.50332623802</v>
      </c>
      <c r="Y266">
        <v>358333.34032828198</v>
      </c>
      <c r="Z266" s="27">
        <f t="shared" si="5"/>
        <v>4301566.6251484519</v>
      </c>
    </row>
    <row r="267" spans="1:26" x14ac:dyDescent="0.25">
      <c r="A267" s="1">
        <v>45231</v>
      </c>
      <c r="B267">
        <v>110049.67</v>
      </c>
      <c r="C267">
        <v>8591513.7699999996</v>
      </c>
      <c r="D267" s="27">
        <v>8701563.4399999995</v>
      </c>
      <c r="E267">
        <v>8701562.8461161405</v>
      </c>
      <c r="F267">
        <v>10</v>
      </c>
      <c r="G267" s="60">
        <v>127484.14701546601</v>
      </c>
      <c r="H267">
        <v>77.810988760823605</v>
      </c>
      <c r="I267">
        <v>1218104.6844874599</v>
      </c>
      <c r="J267">
        <v>0</v>
      </c>
      <c r="M267">
        <v>2009</v>
      </c>
      <c r="N267">
        <v>335999.291883467</v>
      </c>
      <c r="O267">
        <v>298096.22741041501</v>
      </c>
      <c r="P267">
        <v>343406.40416385798</v>
      </c>
      <c r="Q267">
        <v>340943.81547277299</v>
      </c>
      <c r="R267">
        <v>346131.21165936498</v>
      </c>
      <c r="S267">
        <v>338470.93483570497</v>
      </c>
      <c r="T267">
        <v>337663.90513253299</v>
      </c>
      <c r="U267">
        <v>337300.82635378197</v>
      </c>
      <c r="V267">
        <v>347860.55052387301</v>
      </c>
      <c r="W267">
        <v>368418.32545770798</v>
      </c>
      <c r="X267">
        <v>319930.81494935398</v>
      </c>
      <c r="Y267">
        <v>380201.65609252697</v>
      </c>
      <c r="Z267" s="27">
        <f t="shared" si="5"/>
        <v>4094423.9639353598</v>
      </c>
    </row>
    <row r="268" spans="1:26" x14ac:dyDescent="0.25">
      <c r="A268" s="1">
        <v>45261</v>
      </c>
      <c r="B268">
        <v>115765.83</v>
      </c>
      <c r="C268">
        <v>8161820.9100000001</v>
      </c>
      <c r="D268">
        <v>8277586.7400000002</v>
      </c>
      <c r="E268">
        <v>8277586.8311948096</v>
      </c>
      <c r="F268">
        <v>10</v>
      </c>
      <c r="G268">
        <v>131536.01233116901</v>
      </c>
      <c r="H268">
        <v>71.741151247639394</v>
      </c>
      <c r="I268">
        <v>1158958.12396694</v>
      </c>
      <c r="J268">
        <v>0</v>
      </c>
      <c r="M268">
        <v>2010</v>
      </c>
      <c r="N268">
        <v>306331.07212858298</v>
      </c>
      <c r="O268">
        <v>305578.47640770703</v>
      </c>
      <c r="P268">
        <v>325698.63092944497</v>
      </c>
      <c r="Q268">
        <v>328811.54585523298</v>
      </c>
      <c r="R268">
        <v>324519.78591738798</v>
      </c>
      <c r="S268">
        <v>315482.03310204699</v>
      </c>
      <c r="T268">
        <v>328812.15654130699</v>
      </c>
      <c r="U268">
        <v>367858.64456785901</v>
      </c>
      <c r="V268">
        <v>327870.716555472</v>
      </c>
      <c r="W268">
        <v>347353.03464627999</v>
      </c>
      <c r="X268">
        <v>307710.34779658902</v>
      </c>
      <c r="Y268">
        <v>326418.77197902102</v>
      </c>
      <c r="Z268" s="27">
        <f t="shared" si="5"/>
        <v>3912445.2164269309</v>
      </c>
    </row>
    <row r="269" spans="1:26" x14ac:dyDescent="0.25">
      <c r="A269" s="1">
        <v>45292</v>
      </c>
      <c r="B269">
        <v>120127.21</v>
      </c>
      <c r="C269">
        <v>8601457.4100000001</v>
      </c>
      <c r="D269">
        <v>8721584.6199999992</v>
      </c>
      <c r="E269">
        <v>8721584.3454416897</v>
      </c>
      <c r="F269">
        <v>10</v>
      </c>
      <c r="G269">
        <v>135428.59367876701</v>
      </c>
      <c r="H269">
        <v>73.417655780735799</v>
      </c>
      <c r="I269">
        <v>1221265.52813515</v>
      </c>
      <c r="J269">
        <v>0</v>
      </c>
      <c r="M269">
        <v>2011</v>
      </c>
      <c r="N269">
        <v>289933.801264279</v>
      </c>
      <c r="O269">
        <v>300448.11865709198</v>
      </c>
      <c r="P269">
        <v>350333.92757733399</v>
      </c>
      <c r="Q269">
        <v>324508.42118392698</v>
      </c>
      <c r="R269">
        <v>325166.87311009999</v>
      </c>
      <c r="S269">
        <v>313539.40973677801</v>
      </c>
      <c r="T269">
        <v>317672.23063590098</v>
      </c>
      <c r="U269">
        <v>344112.03167693102</v>
      </c>
      <c r="V269">
        <v>297685.96681910899</v>
      </c>
      <c r="W269">
        <v>346547.70302868</v>
      </c>
      <c r="X269">
        <v>339844.16586564702</v>
      </c>
      <c r="Y269">
        <v>351073.06417927402</v>
      </c>
      <c r="Z269" s="27">
        <f t="shared" si="5"/>
        <v>3900865.7137350515</v>
      </c>
    </row>
    <row r="270" spans="1:26" x14ac:dyDescent="0.25">
      <c r="A270" s="1">
        <v>45323</v>
      </c>
      <c r="B270">
        <v>109274.82</v>
      </c>
      <c r="C270">
        <v>7886580.1900000004</v>
      </c>
      <c r="D270">
        <v>7995855.0099999998</v>
      </c>
      <c r="E270">
        <v>7995854.89145632</v>
      </c>
      <c r="F270">
        <v>10</v>
      </c>
      <c r="G270">
        <v>120334.627176927</v>
      </c>
      <c r="H270">
        <v>75.735364635104503</v>
      </c>
      <c r="I270">
        <v>1117731.9760175999</v>
      </c>
      <c r="J270">
        <v>0</v>
      </c>
      <c r="M270">
        <v>2012</v>
      </c>
      <c r="N270">
        <v>350153.20710683399</v>
      </c>
      <c r="O270">
        <v>303701.98057338299</v>
      </c>
      <c r="P270">
        <v>331411.33775149297</v>
      </c>
      <c r="Q270">
        <v>328742.294713918</v>
      </c>
      <c r="R270">
        <v>338444.932251397</v>
      </c>
      <c r="S270">
        <v>322440.18200785102</v>
      </c>
      <c r="T270">
        <v>349392.99104951799</v>
      </c>
      <c r="U270">
        <v>291191.010585115</v>
      </c>
      <c r="V270">
        <v>251369.62620641899</v>
      </c>
      <c r="W270">
        <v>344344.08230810001</v>
      </c>
      <c r="X270">
        <v>335227.400356183</v>
      </c>
      <c r="Y270">
        <v>352771.29816596402</v>
      </c>
      <c r="Z270" s="27">
        <f t="shared" ref="Z270:Z276" si="6">SUM(N270:Y270)</f>
        <v>3899190.3430761746</v>
      </c>
    </row>
    <row r="271" spans="1:26" x14ac:dyDescent="0.25">
      <c r="A271" s="1">
        <v>45352</v>
      </c>
      <c r="B271">
        <v>128943.75</v>
      </c>
      <c r="C271">
        <v>8606641.0899999999</v>
      </c>
      <c r="D271">
        <v>8735584.8399999999</v>
      </c>
      <c r="E271">
        <v>8735586.5783838108</v>
      </c>
      <c r="F271">
        <v>10</v>
      </c>
      <c r="G271">
        <v>125187.21941161501</v>
      </c>
      <c r="H271">
        <v>79.525395092788202</v>
      </c>
      <c r="I271">
        <v>1219976.50589244</v>
      </c>
      <c r="J271">
        <v>0</v>
      </c>
      <c r="M271">
        <v>2013</v>
      </c>
      <c r="N271">
        <v>345022.84454960702</v>
      </c>
      <c r="O271">
        <v>311610.63215863</v>
      </c>
      <c r="P271">
        <v>344201.78248945501</v>
      </c>
      <c r="Q271">
        <v>328382.32469114702</v>
      </c>
      <c r="R271">
        <v>345619.07895514701</v>
      </c>
      <c r="S271">
        <v>337212.72533523099</v>
      </c>
      <c r="T271">
        <v>327400.14534300799</v>
      </c>
      <c r="U271">
        <v>357765.66011842899</v>
      </c>
      <c r="V271">
        <v>343390.46234113199</v>
      </c>
      <c r="W271">
        <v>328246.63309647498</v>
      </c>
      <c r="X271">
        <v>314843.47705087898</v>
      </c>
      <c r="Y271">
        <v>339859.108474156</v>
      </c>
      <c r="Z271" s="27">
        <f t="shared" si="6"/>
        <v>4023554.8746032962</v>
      </c>
    </row>
    <row r="272" spans="1:26" x14ac:dyDescent="0.25">
      <c r="A272" s="1">
        <v>45383</v>
      </c>
      <c r="B272">
        <v>115225.22</v>
      </c>
      <c r="C272">
        <v>9338968.0800000001</v>
      </c>
      <c r="D272">
        <v>9454193.3000000007</v>
      </c>
      <c r="E272">
        <v>9454193.1897907108</v>
      </c>
      <c r="F272">
        <v>10</v>
      </c>
      <c r="G272">
        <v>127203.82160693601</v>
      </c>
      <c r="H272">
        <v>84.737619389121093</v>
      </c>
      <c r="I272">
        <v>1324755.83037949</v>
      </c>
      <c r="J272">
        <v>0</v>
      </c>
      <c r="M272">
        <v>2014</v>
      </c>
      <c r="N272">
        <v>310177.34694433201</v>
      </c>
      <c r="O272">
        <v>274652.32555097103</v>
      </c>
      <c r="P272">
        <v>335116.43486513599</v>
      </c>
      <c r="Q272">
        <v>307521.31801141001</v>
      </c>
      <c r="R272">
        <v>334343.33869340498</v>
      </c>
      <c r="S272">
        <v>328630.72633111803</v>
      </c>
      <c r="T272">
        <v>323590.55556460202</v>
      </c>
      <c r="U272">
        <v>324534.24643432198</v>
      </c>
      <c r="V272">
        <v>318022.32938349998</v>
      </c>
      <c r="W272">
        <v>321309.78893769899</v>
      </c>
      <c r="X272">
        <v>305307.59645914601</v>
      </c>
      <c r="Y272">
        <v>319589.16817266197</v>
      </c>
      <c r="Z272" s="27">
        <f t="shared" si="6"/>
        <v>3802795.1753483033</v>
      </c>
    </row>
    <row r="273" spans="1:26" x14ac:dyDescent="0.25">
      <c r="A273" s="1">
        <v>45413</v>
      </c>
      <c r="B273">
        <v>90043.6</v>
      </c>
      <c r="C273">
        <v>8741795.8000000007</v>
      </c>
      <c r="D273">
        <v>8831839.4000000004</v>
      </c>
      <c r="E273">
        <v>8831839.8807091992</v>
      </c>
      <c r="F273">
        <v>10</v>
      </c>
      <c r="G273">
        <v>127053.63584267</v>
      </c>
      <c r="H273">
        <v>79.2198556859598</v>
      </c>
      <c r="I273">
        <v>1233330.8151236</v>
      </c>
      <c r="J273">
        <v>0</v>
      </c>
      <c r="M273">
        <v>2015</v>
      </c>
      <c r="N273">
        <v>312959.437235158</v>
      </c>
      <c r="O273">
        <v>283462.567086967</v>
      </c>
      <c r="P273">
        <v>301291.41952555103</v>
      </c>
      <c r="Q273">
        <v>294689.43442291598</v>
      </c>
      <c r="R273">
        <v>296244.10434711899</v>
      </c>
      <c r="S273">
        <v>282981.39102751302</v>
      </c>
      <c r="T273">
        <v>286050.754941341</v>
      </c>
      <c r="U273">
        <v>288226.98806988599</v>
      </c>
      <c r="V273">
        <v>264589.35231918399</v>
      </c>
      <c r="W273">
        <v>272973.358709605</v>
      </c>
      <c r="X273">
        <v>261223.407007142</v>
      </c>
      <c r="Y273">
        <v>264576.74434833898</v>
      </c>
      <c r="Z273" s="27">
        <f t="shared" si="6"/>
        <v>3409268.9590407205</v>
      </c>
    </row>
    <row r="274" spans="1:26" x14ac:dyDescent="0.25">
      <c r="A274" s="1">
        <v>45444</v>
      </c>
      <c r="B274">
        <v>77985.820000000007</v>
      </c>
      <c r="C274">
        <v>7973953.4199999999</v>
      </c>
      <c r="D274">
        <v>8051939.2400000002</v>
      </c>
      <c r="E274">
        <v>8051938.0294713201</v>
      </c>
      <c r="F274">
        <v>10</v>
      </c>
      <c r="G274">
        <v>116787.65203673601</v>
      </c>
      <c r="H274">
        <v>78.617729668042301</v>
      </c>
      <c r="I274">
        <v>1129642.0269181801</v>
      </c>
      <c r="J274">
        <v>0</v>
      </c>
      <c r="M274">
        <v>2016</v>
      </c>
      <c r="N274">
        <v>238686.01574580499</v>
      </c>
      <c r="O274">
        <v>262215.22656136198</v>
      </c>
      <c r="P274">
        <v>277382.42246018897</v>
      </c>
      <c r="Q274">
        <v>276079.35875120002</v>
      </c>
      <c r="R274">
        <v>267453.40654274501</v>
      </c>
      <c r="S274">
        <v>257808.680870841</v>
      </c>
      <c r="T274">
        <v>255964.60781657201</v>
      </c>
      <c r="U274">
        <v>252356.73203768299</v>
      </c>
      <c r="V274">
        <v>238974.73099534801</v>
      </c>
      <c r="W274">
        <v>247490.85222201599</v>
      </c>
      <c r="X274">
        <v>208619.13745481501</v>
      </c>
      <c r="Y274">
        <v>198985.11066388199</v>
      </c>
      <c r="Z274" s="27">
        <f t="shared" si="6"/>
        <v>2982016.2821224583</v>
      </c>
    </row>
    <row r="275" spans="1:26" x14ac:dyDescent="0.25">
      <c r="A275" s="1">
        <v>45474</v>
      </c>
      <c r="B275">
        <v>127407.39</v>
      </c>
      <c r="C275">
        <v>8380326.6200000001</v>
      </c>
      <c r="D275">
        <v>8507734.0099999998</v>
      </c>
      <c r="E275">
        <v>8507733.7591273095</v>
      </c>
      <c r="F275">
        <v>10</v>
      </c>
      <c r="G275">
        <v>121088.892216723</v>
      </c>
      <c r="H275">
        <v>80.109029106323206</v>
      </c>
      <c r="I275">
        <v>1192579.83191458</v>
      </c>
      <c r="M275">
        <v>2017</v>
      </c>
      <c r="N275">
        <v>228848.54757076799</v>
      </c>
      <c r="O275">
        <v>204229.64246066101</v>
      </c>
      <c r="P275">
        <v>213091.07761639499</v>
      </c>
      <c r="Q275">
        <v>219314.65711020501</v>
      </c>
      <c r="R275">
        <v>232879.00874088501</v>
      </c>
      <c r="S275">
        <v>207091.977074405</v>
      </c>
      <c r="T275">
        <v>223683.53625878901</v>
      </c>
      <c r="U275">
        <v>213455.94754608799</v>
      </c>
      <c r="V275">
        <v>208536.68001769501</v>
      </c>
      <c r="W275">
        <v>191138.231659988</v>
      </c>
      <c r="X275">
        <v>202988.13775764199</v>
      </c>
      <c r="Y275">
        <v>207281.66385376599</v>
      </c>
      <c r="Z275" s="27">
        <f t="shared" si="6"/>
        <v>2552539.1076672873</v>
      </c>
    </row>
    <row r="276" spans="1:26" x14ac:dyDescent="0.25">
      <c r="A276" s="1">
        <v>45505</v>
      </c>
      <c r="B276">
        <v>114794.63</v>
      </c>
      <c r="C276">
        <v>6513214.8600000003</v>
      </c>
      <c r="D276">
        <v>6628009.4900000002</v>
      </c>
      <c r="E276">
        <v>6628008.4756183196</v>
      </c>
      <c r="F276">
        <v>10</v>
      </c>
      <c r="G276">
        <v>100026.77485332001</v>
      </c>
      <c r="H276">
        <v>75.562858730717295</v>
      </c>
      <c r="I276">
        <v>930300.58191236202</v>
      </c>
      <c r="M276">
        <v>2018</v>
      </c>
      <c r="N276">
        <v>193288.06971378101</v>
      </c>
      <c r="O276">
        <v>184618.68677743699</v>
      </c>
      <c r="P276">
        <v>209936.45458464199</v>
      </c>
      <c r="Q276">
        <v>198536.06116629401</v>
      </c>
      <c r="R276">
        <v>213489.77832054</v>
      </c>
      <c r="S276">
        <v>204276.393508095</v>
      </c>
      <c r="T276">
        <v>211596.189876166</v>
      </c>
      <c r="U276">
        <v>213971.55324394899</v>
      </c>
      <c r="V276">
        <v>202712.54368882001</v>
      </c>
      <c r="W276">
        <v>219731.027864773</v>
      </c>
      <c r="X276">
        <v>206233.24363453701</v>
      </c>
      <c r="Y276">
        <v>218649.994412778</v>
      </c>
      <c r="Z276" s="27">
        <f t="shared" si="6"/>
        <v>2477039.9967918121</v>
      </c>
    </row>
    <row r="277" spans="1:26" x14ac:dyDescent="0.25">
      <c r="A277" s="1">
        <v>45536</v>
      </c>
      <c r="B277">
        <v>88899.87</v>
      </c>
      <c r="C277">
        <v>5359663.09</v>
      </c>
      <c r="D277">
        <v>5448562.96</v>
      </c>
      <c r="E277">
        <v>5448563.2350209597</v>
      </c>
      <c r="F277">
        <v>10</v>
      </c>
      <c r="G277">
        <v>90661.132883749</v>
      </c>
      <c r="H277">
        <v>68.400024132168994</v>
      </c>
      <c r="I277">
        <v>752660.44207725197</v>
      </c>
      <c r="M277">
        <v>2019</v>
      </c>
      <c r="N277">
        <v>207728.66198857999</v>
      </c>
      <c r="O277">
        <v>186836.687343775</v>
      </c>
      <c r="P277">
        <v>216586.88822154599</v>
      </c>
      <c r="Q277">
        <v>203216.645632309</v>
      </c>
      <c r="R277">
        <v>211118.29700797299</v>
      </c>
      <c r="S277">
        <v>204642.355318549</v>
      </c>
      <c r="T277">
        <v>177190.82767974201</v>
      </c>
      <c r="U277">
        <v>210276.12434444201</v>
      </c>
      <c r="V277">
        <v>206302.62789839</v>
      </c>
      <c r="W277">
        <v>203194.12541848599</v>
      </c>
      <c r="X277">
        <v>208068.03055027901</v>
      </c>
      <c r="Y277">
        <v>204008.00944908799</v>
      </c>
      <c r="Z277" s="27">
        <f t="shared" ref="Z277:Z283" si="7">SUM(N277:Y277)</f>
        <v>2439169.2808531593</v>
      </c>
    </row>
    <row r="278" spans="1:26" x14ac:dyDescent="0.25">
      <c r="A278" s="1">
        <v>45566</v>
      </c>
      <c r="B278">
        <v>96037.55</v>
      </c>
      <c r="C278">
        <v>6462151.4000000004</v>
      </c>
      <c r="D278">
        <v>6558188.9500000002</v>
      </c>
      <c r="E278">
        <v>6558189.0589632103</v>
      </c>
      <c r="F278">
        <v>10</v>
      </c>
      <c r="G278">
        <v>105918.092634774</v>
      </c>
      <c r="H278">
        <v>70.5860052865211</v>
      </c>
      <c r="I278">
        <v>918145.98769318697</v>
      </c>
      <c r="M278">
        <v>2020</v>
      </c>
      <c r="N278">
        <v>200716.73978716999</v>
      </c>
      <c r="O278">
        <v>180633.861933879</v>
      </c>
      <c r="P278">
        <v>185906.07128383199</v>
      </c>
      <c r="Q278">
        <v>157272.578469534</v>
      </c>
      <c r="R278">
        <v>94223.930830799</v>
      </c>
      <c r="S278">
        <v>175335.37682977199</v>
      </c>
      <c r="T278">
        <v>127142.507917946</v>
      </c>
      <c r="U278">
        <v>129025.450401893</v>
      </c>
      <c r="V278">
        <v>124303.326972739</v>
      </c>
      <c r="W278">
        <v>115543.12249102</v>
      </c>
      <c r="X278">
        <v>117946.042906513</v>
      </c>
      <c r="Y278">
        <v>142495.73898459499</v>
      </c>
      <c r="Z278" s="27">
        <f t="shared" si="7"/>
        <v>1750544.748809692</v>
      </c>
    </row>
    <row r="279" spans="1:26" x14ac:dyDescent="0.25">
      <c r="A279" s="1">
        <v>45597</v>
      </c>
      <c r="B279">
        <v>100433.96</v>
      </c>
      <c r="C279">
        <v>6071596.6500000004</v>
      </c>
      <c r="D279">
        <v>6172030.6100000003</v>
      </c>
      <c r="E279">
        <v>6172033.3722070102</v>
      </c>
      <c r="F279">
        <v>10</v>
      </c>
      <c r="G279">
        <v>102917.112963519</v>
      </c>
      <c r="H279">
        <v>68.337148639958002</v>
      </c>
      <c r="I279">
        <v>861028.67397633998</v>
      </c>
      <c r="M279">
        <v>2021</v>
      </c>
      <c r="N279">
        <v>145245.61043732599</v>
      </c>
      <c r="O279">
        <v>130796.775971294</v>
      </c>
      <c r="P279">
        <v>145798.15384632899</v>
      </c>
      <c r="Q279">
        <v>142915.482152732</v>
      </c>
      <c r="R279">
        <v>147271.29799147</v>
      </c>
      <c r="S279">
        <v>141904.036857845</v>
      </c>
      <c r="T279">
        <v>147102.60451718801</v>
      </c>
      <c r="U279">
        <v>124986.471807451</v>
      </c>
      <c r="V279">
        <v>62543.395949496997</v>
      </c>
      <c r="W279">
        <v>108507.81794004</v>
      </c>
      <c r="X279">
        <v>116787.22906517499</v>
      </c>
      <c r="Y279">
        <v>127025.307062839</v>
      </c>
      <c r="Z279" s="27">
        <f t="shared" si="7"/>
        <v>1540884.1835991859</v>
      </c>
    </row>
    <row r="280" spans="1:26" x14ac:dyDescent="0.25">
      <c r="A280" s="1">
        <v>45627</v>
      </c>
      <c r="B280">
        <v>97996.53</v>
      </c>
      <c r="C280">
        <v>6268800.9400000004</v>
      </c>
      <c r="D280">
        <v>6366797.4699999997</v>
      </c>
      <c r="E280">
        <v>6366798.4881614</v>
      </c>
      <c r="F280">
        <v>10</v>
      </c>
      <c r="G280">
        <v>106307.851775353</v>
      </c>
      <c r="H280">
        <v>68.289892696266904</v>
      </c>
      <c r="I280">
        <v>892953.30234810302</v>
      </c>
      <c r="M280">
        <v>2022</v>
      </c>
      <c r="N280">
        <v>125631.552800766</v>
      </c>
      <c r="O280">
        <v>115275.395419964</v>
      </c>
      <c r="P280">
        <v>132353.126316248</v>
      </c>
      <c r="Q280">
        <v>148087.28508468499</v>
      </c>
      <c r="R280">
        <v>150711.82106631601</v>
      </c>
      <c r="S280">
        <v>144146.03027880401</v>
      </c>
      <c r="T280">
        <v>152229.49780915401</v>
      </c>
      <c r="U280">
        <v>143998.30733333301</v>
      </c>
      <c r="V280">
        <v>132662.403089642</v>
      </c>
      <c r="W280">
        <v>152696.596401777</v>
      </c>
      <c r="X280">
        <v>142990.31837761399</v>
      </c>
      <c r="Y280">
        <v>136318.96823976299</v>
      </c>
      <c r="Z280" s="27">
        <f t="shared" si="7"/>
        <v>1677101.3022180663</v>
      </c>
    </row>
    <row r="281" spans="1:26" x14ac:dyDescent="0.25">
      <c r="A281" s="1">
        <v>45658</v>
      </c>
      <c r="B281">
        <v>85662.46</v>
      </c>
      <c r="C281">
        <v>5358728.24</v>
      </c>
      <c r="D281">
        <v>5444390.7000000002</v>
      </c>
      <c r="E281">
        <v>5444390.93314829</v>
      </c>
      <c r="F281">
        <v>10</v>
      </c>
      <c r="G281">
        <v>82855.493199359</v>
      </c>
      <c r="H281">
        <v>74.788761434601597</v>
      </c>
      <c r="I281">
        <v>752268.78128482006</v>
      </c>
      <c r="J281">
        <v>0</v>
      </c>
      <c r="M281">
        <v>2023</v>
      </c>
      <c r="N281" s="27">
        <v>139509.10836549799</v>
      </c>
      <c r="O281" s="27">
        <v>124941.29234621501</v>
      </c>
      <c r="P281" s="27">
        <v>133839.24016120299</v>
      </c>
      <c r="Q281" s="27">
        <v>127610.07194266299</v>
      </c>
      <c r="R281" s="27">
        <v>133309.153487737</v>
      </c>
      <c r="S281" s="27">
        <v>127956.176369166</v>
      </c>
      <c r="T281" s="27">
        <v>128047.94453668001</v>
      </c>
      <c r="U281" s="27">
        <v>134178.84685287601</v>
      </c>
      <c r="V281" s="27">
        <v>126148.93586157401</v>
      </c>
      <c r="W281" s="27">
        <v>125230.620448118</v>
      </c>
      <c r="X281" s="60">
        <v>127484.14701546601</v>
      </c>
      <c r="Y281">
        <v>131536.01233116901</v>
      </c>
      <c r="Z281" s="27">
        <f t="shared" si="7"/>
        <v>1559791.5497183651</v>
      </c>
    </row>
    <row r="282" spans="1:26" x14ac:dyDescent="0.25">
      <c r="A282" s="1">
        <v>45689</v>
      </c>
      <c r="B282">
        <v>0</v>
      </c>
      <c r="C282">
        <v>33962.53</v>
      </c>
      <c r="D282">
        <v>33962.53</v>
      </c>
      <c r="E282">
        <v>33962.606820763001</v>
      </c>
      <c r="F282">
        <v>10</v>
      </c>
      <c r="G282">
        <v>539.548910879</v>
      </c>
      <c r="H282">
        <v>71.304770524420306</v>
      </c>
      <c r="I282">
        <v>4509.8044561650004</v>
      </c>
      <c r="J282">
        <v>0</v>
      </c>
      <c r="M282">
        <v>2024</v>
      </c>
      <c r="N282">
        <v>135428.59367876701</v>
      </c>
      <c r="O282">
        <v>120334.627176927</v>
      </c>
      <c r="P282">
        <v>125187.21941161501</v>
      </c>
      <c r="Q282">
        <v>127203.82160693601</v>
      </c>
      <c r="R282">
        <v>127053.63584267</v>
      </c>
      <c r="S282">
        <v>116787.65203673601</v>
      </c>
      <c r="T282">
        <v>121088.892216723</v>
      </c>
      <c r="U282">
        <v>100026.77485332001</v>
      </c>
      <c r="V282">
        <v>90661.132883749</v>
      </c>
      <c r="W282">
        <v>105918.092634774</v>
      </c>
      <c r="X282">
        <f>G279</f>
        <v>102917.112963519</v>
      </c>
      <c r="Y282">
        <f>G280</f>
        <v>106307.851775353</v>
      </c>
      <c r="Z282" s="27">
        <f t="shared" si="7"/>
        <v>1378915.4070810892</v>
      </c>
    </row>
    <row r="283" spans="1:26" x14ac:dyDescent="0.25">
      <c r="A283" s="1">
        <v>45717</v>
      </c>
      <c r="D283"/>
      <c r="G283"/>
      <c r="M283">
        <v>2025</v>
      </c>
      <c r="N283">
        <v>82855.493199359</v>
      </c>
      <c r="O283">
        <v>539.548910879</v>
      </c>
      <c r="Z283" s="27">
        <f t="shared" si="7"/>
        <v>83395.042110238006</v>
      </c>
    </row>
    <row r="284" spans="1:26" x14ac:dyDescent="0.25">
      <c r="A284" s="1"/>
      <c r="D284"/>
      <c r="G284"/>
      <c r="Z284" s="27"/>
    </row>
    <row r="285" spans="1:26" x14ac:dyDescent="0.25">
      <c r="D285" s="86">
        <f>SUM(D29:D284)</f>
        <v>4233856680.4100018</v>
      </c>
      <c r="G285" s="60">
        <f>SUM(G29:G284)</f>
        <v>65498712.902984738</v>
      </c>
      <c r="Z285" s="27"/>
    </row>
    <row r="286" spans="1:26" x14ac:dyDescent="0.25">
      <c r="D286" s="86">
        <f>+Z236+Z237+Z238+Z239+Z240+Z241+Z242+Z243+Z244+Z245+Z246+Z247+Z248+Z249+Z250+Z251+Z252+Z253+Z254+Z255+Z256+Z257</f>
        <v>4233856680.4099998</v>
      </c>
      <c r="G286" s="60">
        <f>+Z262+Z263+Z264+Z265+Z266+Z267+Z268+Z269+Z270+Z271+Z272+Z273+Z274+Z275+Z276+Z277+Z278+Z279+Z280+Z281+Z282+Z283</f>
        <v>65498712.902984776</v>
      </c>
    </row>
    <row r="287" spans="1:26" ht="15.6" x14ac:dyDescent="0.3">
      <c r="A287" s="28" t="s">
        <v>1</v>
      </c>
    </row>
    <row r="289" spans="1:10" x14ac:dyDescent="0.25">
      <c r="A289" s="13" t="s">
        <v>38</v>
      </c>
      <c r="B289" s="13" t="s">
        <v>39</v>
      </c>
      <c r="C289" s="13" t="s">
        <v>40</v>
      </c>
      <c r="D289" s="65" t="s">
        <v>5</v>
      </c>
      <c r="E289" s="13" t="s">
        <v>41</v>
      </c>
      <c r="F289" s="13" t="s">
        <v>42</v>
      </c>
      <c r="G289" s="61" t="s">
        <v>43</v>
      </c>
      <c r="H289" s="13" t="s">
        <v>44</v>
      </c>
      <c r="I289" s="13" t="s">
        <v>45</v>
      </c>
      <c r="J289" s="13" t="s">
        <v>46</v>
      </c>
    </row>
    <row r="290" spans="1:10" hidden="1" x14ac:dyDescent="0.25">
      <c r="A290" s="1">
        <v>37987</v>
      </c>
      <c r="B290">
        <v>195489.59</v>
      </c>
      <c r="C290">
        <v>25007280.969999999</v>
      </c>
      <c r="D290">
        <v>25202770.559999999</v>
      </c>
      <c r="E290">
        <v>25144197.483173098</v>
      </c>
      <c r="F290">
        <v>20</v>
      </c>
      <c r="G290">
        <v>4140584.3971097199</v>
      </c>
      <c r="H290">
        <v>6.2311393976185201</v>
      </c>
      <c r="I290">
        <v>656361.08282185497</v>
      </c>
      <c r="J290">
        <v>0</v>
      </c>
    </row>
    <row r="291" spans="1:10" hidden="1" x14ac:dyDescent="0.25">
      <c r="A291" s="1">
        <v>38018</v>
      </c>
      <c r="B291">
        <v>242588.25</v>
      </c>
      <c r="C291">
        <v>21470893.5</v>
      </c>
      <c r="D291">
        <v>21713481.75</v>
      </c>
      <c r="E291">
        <v>22793545.438280299</v>
      </c>
      <c r="F291">
        <v>20</v>
      </c>
      <c r="G291">
        <v>3759594.0515562999</v>
      </c>
      <c r="H291">
        <v>6.2454215314270796</v>
      </c>
      <c r="I291">
        <v>686704.20073460694</v>
      </c>
      <c r="J291">
        <v>0</v>
      </c>
    </row>
    <row r="292" spans="1:10" hidden="1" x14ac:dyDescent="0.25">
      <c r="A292" s="1">
        <v>38047</v>
      </c>
      <c r="B292">
        <v>140069.07</v>
      </c>
      <c r="C292">
        <v>21405380.43</v>
      </c>
      <c r="D292">
        <v>21545449.5</v>
      </c>
      <c r="E292">
        <v>21545930.969780799</v>
      </c>
      <c r="F292">
        <v>20</v>
      </c>
      <c r="G292">
        <v>4059345.9773357799</v>
      </c>
      <c r="H292">
        <v>5.4696483454017297</v>
      </c>
      <c r="I292">
        <v>657264.03856694396</v>
      </c>
      <c r="J292">
        <v>0</v>
      </c>
    </row>
    <row r="293" spans="1:10" hidden="1" x14ac:dyDescent="0.25">
      <c r="A293" s="1">
        <v>38078</v>
      </c>
      <c r="B293">
        <v>1157304.71</v>
      </c>
      <c r="C293">
        <v>21220558.649999999</v>
      </c>
      <c r="D293">
        <v>22377863.359999999</v>
      </c>
      <c r="E293">
        <v>22483461.4506923</v>
      </c>
      <c r="F293">
        <v>20</v>
      </c>
      <c r="G293">
        <v>4086536.5760553102</v>
      </c>
      <c r="H293">
        <v>5.6641315281070499</v>
      </c>
      <c r="I293">
        <v>663219.21050524595</v>
      </c>
      <c r="J293">
        <v>0</v>
      </c>
    </row>
    <row r="294" spans="1:10" hidden="1" x14ac:dyDescent="0.25">
      <c r="A294" s="1">
        <v>38108</v>
      </c>
      <c r="B294">
        <v>289092.82</v>
      </c>
      <c r="C294">
        <v>24203311.539999999</v>
      </c>
      <c r="D294">
        <v>24492404.359999999</v>
      </c>
      <c r="E294">
        <v>24693478.575361401</v>
      </c>
      <c r="F294">
        <v>20</v>
      </c>
      <c r="G294">
        <v>3978747.3673637598</v>
      </c>
      <c r="H294">
        <v>6.3622898122200802</v>
      </c>
      <c r="I294">
        <v>620465.26541450596</v>
      </c>
      <c r="J294">
        <v>0</v>
      </c>
    </row>
    <row r="295" spans="1:10" hidden="1" x14ac:dyDescent="0.25">
      <c r="A295" s="1">
        <v>38139</v>
      </c>
      <c r="B295">
        <v>260453.09</v>
      </c>
      <c r="C295">
        <v>25948569.140000001</v>
      </c>
      <c r="D295">
        <v>26209022.23</v>
      </c>
      <c r="E295">
        <v>26277591.717620902</v>
      </c>
      <c r="F295">
        <v>20</v>
      </c>
      <c r="G295">
        <v>3983946.1281394102</v>
      </c>
      <c r="H295">
        <v>6.7728785182197004</v>
      </c>
      <c r="I295">
        <v>705191.43139907403</v>
      </c>
      <c r="J295">
        <v>0</v>
      </c>
    </row>
    <row r="296" spans="1:10" hidden="1" x14ac:dyDescent="0.25">
      <c r="A296" s="1">
        <v>38169</v>
      </c>
      <c r="B296">
        <v>195997.68</v>
      </c>
      <c r="C296">
        <v>25311013.260000002</v>
      </c>
      <c r="D296">
        <v>25507010.940000001</v>
      </c>
      <c r="E296">
        <v>25491325.0041802</v>
      </c>
      <c r="F296">
        <v>20</v>
      </c>
      <c r="G296">
        <v>4165204.0446436601</v>
      </c>
      <c r="H296">
        <v>6.3115529390902596</v>
      </c>
      <c r="I296">
        <v>797580.82570113696</v>
      </c>
      <c r="J296">
        <v>0</v>
      </c>
    </row>
    <row r="297" spans="1:10" hidden="1" x14ac:dyDescent="0.25">
      <c r="A297" s="1">
        <v>38200</v>
      </c>
      <c r="B297">
        <v>178792.29</v>
      </c>
      <c r="C297">
        <v>23723844.43</v>
      </c>
      <c r="D297">
        <v>23902636.719999999</v>
      </c>
      <c r="E297">
        <v>23905545.564922001</v>
      </c>
      <c r="F297">
        <v>20</v>
      </c>
      <c r="G297">
        <v>4100591.0618431899</v>
      </c>
      <c r="H297">
        <v>6.0239875725389904</v>
      </c>
      <c r="I297">
        <v>796364.03168589901</v>
      </c>
      <c r="J297">
        <v>0</v>
      </c>
    </row>
    <row r="298" spans="1:10" hidden="1" x14ac:dyDescent="0.25">
      <c r="A298" s="1">
        <v>38231</v>
      </c>
      <c r="B298">
        <v>158389.72</v>
      </c>
      <c r="C298">
        <v>16258383.68</v>
      </c>
      <c r="D298">
        <v>16416773.4</v>
      </c>
      <c r="E298">
        <v>16505942.4361756</v>
      </c>
      <c r="F298">
        <v>20</v>
      </c>
      <c r="G298">
        <v>3249916.4451372102</v>
      </c>
      <c r="H298">
        <v>5.2734018652669397</v>
      </c>
      <c r="I298">
        <v>632173.00757261296</v>
      </c>
      <c r="J298">
        <v>0</v>
      </c>
    </row>
    <row r="299" spans="1:10" hidden="1" x14ac:dyDescent="0.25">
      <c r="A299" s="1">
        <v>38261</v>
      </c>
      <c r="B299">
        <v>120725.07</v>
      </c>
      <c r="C299">
        <v>21311197.989999998</v>
      </c>
      <c r="D299">
        <v>21431923.059999999</v>
      </c>
      <c r="E299">
        <v>21404626.719149299</v>
      </c>
      <c r="F299">
        <v>20</v>
      </c>
      <c r="G299">
        <v>3657942.9023627201</v>
      </c>
      <c r="H299">
        <v>6.0845123092652296</v>
      </c>
      <c r="I299">
        <v>852171.89686609199</v>
      </c>
      <c r="J299">
        <v>0</v>
      </c>
    </row>
    <row r="300" spans="1:10" hidden="1" x14ac:dyDescent="0.25">
      <c r="A300" s="1">
        <v>38292</v>
      </c>
      <c r="B300">
        <v>145826.67000000001</v>
      </c>
      <c r="C300">
        <v>24685302.510000002</v>
      </c>
      <c r="D300">
        <v>24831129.18</v>
      </c>
      <c r="E300">
        <v>24817428.257241201</v>
      </c>
      <c r="F300">
        <v>20</v>
      </c>
      <c r="G300">
        <v>3631156.02341926</v>
      </c>
      <c r="H300">
        <v>7.0267646785539704</v>
      </c>
      <c r="I300">
        <v>697850.630439742</v>
      </c>
      <c r="J300">
        <v>0</v>
      </c>
    </row>
    <row r="301" spans="1:10" hidden="1" x14ac:dyDescent="0.25">
      <c r="A301" s="1">
        <v>38322</v>
      </c>
      <c r="B301">
        <v>162596.46</v>
      </c>
      <c r="C301">
        <v>25476571.82</v>
      </c>
      <c r="D301">
        <v>25639168.280000001</v>
      </c>
      <c r="E301">
        <v>25617224.582857899</v>
      </c>
      <c r="F301">
        <v>20</v>
      </c>
      <c r="G301">
        <v>3430954.9187634699</v>
      </c>
      <c r="H301">
        <v>7.6585952775771897</v>
      </c>
      <c r="I301">
        <v>659070.55556421797</v>
      </c>
      <c r="J301">
        <v>0</v>
      </c>
    </row>
    <row r="302" spans="1:10" hidden="1" x14ac:dyDescent="0.25">
      <c r="A302" s="1">
        <v>38353</v>
      </c>
      <c r="B302">
        <v>132920.76999999999</v>
      </c>
      <c r="C302">
        <v>22235508.34</v>
      </c>
      <c r="D302">
        <v>22368429.109999999</v>
      </c>
      <c r="E302">
        <v>22380586.057202999</v>
      </c>
      <c r="F302">
        <v>20</v>
      </c>
      <c r="G302">
        <v>3612981.4311998799</v>
      </c>
      <c r="H302">
        <v>6.3717465724424001</v>
      </c>
      <c r="I302">
        <v>640415.99334289494</v>
      </c>
      <c r="J302">
        <v>0</v>
      </c>
    </row>
    <row r="303" spans="1:10" hidden="1" x14ac:dyDescent="0.25">
      <c r="A303" s="1">
        <v>38384</v>
      </c>
      <c r="B303">
        <v>132361.78</v>
      </c>
      <c r="C303">
        <v>20515220.190000001</v>
      </c>
      <c r="D303">
        <v>20647581.969999999</v>
      </c>
      <c r="E303">
        <v>20492989.406348001</v>
      </c>
      <c r="F303">
        <v>20</v>
      </c>
      <c r="G303">
        <v>3267548.87167732</v>
      </c>
      <c r="H303">
        <v>6.4691602169759701</v>
      </c>
      <c r="I303">
        <v>645307.76133167604</v>
      </c>
      <c r="J303">
        <v>0</v>
      </c>
    </row>
    <row r="304" spans="1:10" hidden="1" x14ac:dyDescent="0.25">
      <c r="A304" s="1">
        <v>38412</v>
      </c>
      <c r="B304">
        <v>149298.15</v>
      </c>
      <c r="C304">
        <v>24059981.91</v>
      </c>
      <c r="D304">
        <v>24209280.059999999</v>
      </c>
      <c r="E304">
        <v>24195474.278808899</v>
      </c>
      <c r="F304">
        <v>20</v>
      </c>
      <c r="G304">
        <v>3623352.9644892402</v>
      </c>
      <c r="H304">
        <v>6.8623344064617999</v>
      </c>
      <c r="I304">
        <v>669185.43616091204</v>
      </c>
      <c r="J304">
        <v>0</v>
      </c>
    </row>
    <row r="305" spans="1:10" hidden="1" x14ac:dyDescent="0.25">
      <c r="A305" s="1">
        <v>38443</v>
      </c>
      <c r="B305">
        <v>185948.31</v>
      </c>
      <c r="C305">
        <v>25636935.530000001</v>
      </c>
      <c r="D305">
        <v>25822883.84</v>
      </c>
      <c r="E305">
        <v>25641362.366959799</v>
      </c>
      <c r="F305">
        <v>20</v>
      </c>
      <c r="G305">
        <v>3480567.2091075601</v>
      </c>
      <c r="H305">
        <v>7.5518694948222196</v>
      </c>
      <c r="I305">
        <v>643426.96417810395</v>
      </c>
      <c r="J305">
        <v>0</v>
      </c>
    </row>
    <row r="306" spans="1:10" hidden="1" x14ac:dyDescent="0.25">
      <c r="A306" s="1">
        <v>38473</v>
      </c>
      <c r="B306">
        <v>189257.43</v>
      </c>
      <c r="C306">
        <v>24560595.059999999</v>
      </c>
      <c r="D306">
        <v>24749852.489999998</v>
      </c>
      <c r="E306">
        <v>24870585.1390917</v>
      </c>
      <c r="F306">
        <v>20</v>
      </c>
      <c r="G306">
        <v>3610262.6982168402</v>
      </c>
      <c r="H306">
        <v>7.06480217721138</v>
      </c>
      <c r="I306">
        <v>635206.63157568104</v>
      </c>
      <c r="J306">
        <v>0</v>
      </c>
    </row>
    <row r="307" spans="1:10" hidden="1" x14ac:dyDescent="0.25">
      <c r="A307" s="1">
        <v>38504</v>
      </c>
      <c r="B307">
        <v>195161.76</v>
      </c>
      <c r="C307">
        <v>22555233.260000002</v>
      </c>
      <c r="D307">
        <v>22750395.02</v>
      </c>
      <c r="E307">
        <v>23235309.582902201</v>
      </c>
      <c r="F307">
        <v>20</v>
      </c>
      <c r="G307">
        <v>3483852.8104148698</v>
      </c>
      <c r="H307">
        <v>6.8589674773434401</v>
      </c>
      <c r="I307">
        <v>660323.53958495299</v>
      </c>
      <c r="J307">
        <v>0</v>
      </c>
    </row>
    <row r="308" spans="1:10" hidden="1" x14ac:dyDescent="0.25">
      <c r="A308" s="1">
        <v>38534</v>
      </c>
      <c r="B308">
        <v>133866.85999999999</v>
      </c>
      <c r="C308">
        <v>24249762.77</v>
      </c>
      <c r="D308">
        <v>24383629.629999999</v>
      </c>
      <c r="E308">
        <v>24624211.687820099</v>
      </c>
      <c r="F308">
        <v>20</v>
      </c>
      <c r="G308">
        <v>3412517.5517720901</v>
      </c>
      <c r="H308">
        <v>7.4342384862661701</v>
      </c>
      <c r="I308">
        <v>745257.63062280801</v>
      </c>
      <c r="J308">
        <v>0</v>
      </c>
    </row>
    <row r="309" spans="1:10" hidden="1" x14ac:dyDescent="0.25">
      <c r="A309" s="1">
        <v>38565</v>
      </c>
      <c r="B309">
        <v>172810.49</v>
      </c>
      <c r="C309">
        <v>25737175.809999999</v>
      </c>
      <c r="D309">
        <v>25909986.300000001</v>
      </c>
      <c r="E309">
        <v>25909757.196805101</v>
      </c>
      <c r="F309">
        <v>20</v>
      </c>
      <c r="G309">
        <v>3031947.3975813999</v>
      </c>
      <c r="H309">
        <v>8.78651884758753</v>
      </c>
      <c r="I309">
        <v>730505.756937842</v>
      </c>
      <c r="J309">
        <v>0</v>
      </c>
    </row>
    <row r="310" spans="1:10" hidden="1" x14ac:dyDescent="0.25">
      <c r="A310" s="1">
        <v>38596</v>
      </c>
      <c r="B310">
        <v>150715.19</v>
      </c>
      <c r="C310">
        <v>15126385.279999999</v>
      </c>
      <c r="D310">
        <v>15277100.470000001</v>
      </c>
      <c r="E310">
        <v>14719991.985704301</v>
      </c>
      <c r="F310">
        <v>20</v>
      </c>
      <c r="G310">
        <v>1265285.8452300499</v>
      </c>
      <c r="H310">
        <v>11.853806703145301</v>
      </c>
      <c r="I310">
        <v>278461.84787854098</v>
      </c>
      <c r="J310">
        <v>0</v>
      </c>
    </row>
    <row r="311" spans="1:10" hidden="1" x14ac:dyDescent="0.25">
      <c r="A311" s="1">
        <v>38626</v>
      </c>
      <c r="B311">
        <v>142349.97</v>
      </c>
      <c r="C311">
        <v>20346896.530000001</v>
      </c>
      <c r="D311">
        <v>20489246.5</v>
      </c>
      <c r="E311">
        <v>20453906.612934802</v>
      </c>
      <c r="F311">
        <v>20</v>
      </c>
      <c r="G311">
        <v>1438126.97102137</v>
      </c>
      <c r="H311">
        <v>14.4594802593534</v>
      </c>
      <c r="I311">
        <v>340661.93499253399</v>
      </c>
      <c r="J311">
        <v>0</v>
      </c>
    </row>
    <row r="312" spans="1:10" hidden="1" x14ac:dyDescent="0.25">
      <c r="A312" s="1">
        <v>38657</v>
      </c>
      <c r="B312">
        <v>143148.47</v>
      </c>
      <c r="C312">
        <v>25906031.699999999</v>
      </c>
      <c r="D312">
        <v>26049180.170000002</v>
      </c>
      <c r="E312">
        <v>26082691.334750298</v>
      </c>
      <c r="F312">
        <v>20</v>
      </c>
      <c r="G312">
        <v>2262047.8919256199</v>
      </c>
      <c r="H312">
        <v>11.750994790411101</v>
      </c>
      <c r="I312">
        <v>498621.65892817703</v>
      </c>
      <c r="J312">
        <v>0</v>
      </c>
    </row>
    <row r="313" spans="1:10" hidden="1" x14ac:dyDescent="0.25">
      <c r="A313" s="1">
        <v>38687</v>
      </c>
      <c r="B313">
        <v>63914.77</v>
      </c>
      <c r="C313">
        <v>32964231.719999999</v>
      </c>
      <c r="D313">
        <v>33028146.489999998</v>
      </c>
      <c r="E313">
        <v>33421957.955742698</v>
      </c>
      <c r="F313">
        <v>20</v>
      </c>
      <c r="G313">
        <v>2736529.2176780901</v>
      </c>
      <c r="H313">
        <v>12.447619889263599</v>
      </c>
      <c r="I313">
        <v>641317.56177832198</v>
      </c>
      <c r="J313">
        <v>0</v>
      </c>
    </row>
    <row r="314" spans="1:10" hidden="1" x14ac:dyDescent="0.25">
      <c r="A314" s="1">
        <v>38718</v>
      </c>
      <c r="B314">
        <v>193147.57</v>
      </c>
      <c r="C314">
        <v>30824321.690000001</v>
      </c>
      <c r="D314">
        <v>31017469.260000002</v>
      </c>
      <c r="E314">
        <v>30071526.324740101</v>
      </c>
      <c r="F314">
        <v>20</v>
      </c>
      <c r="G314">
        <v>2941423.72359032</v>
      </c>
      <c r="H314">
        <v>10.4581459159354</v>
      </c>
      <c r="I314">
        <v>690312.17716173897</v>
      </c>
      <c r="J314">
        <v>0</v>
      </c>
    </row>
    <row r="315" spans="1:10" hidden="1" x14ac:dyDescent="0.25">
      <c r="A315" s="1">
        <v>38749</v>
      </c>
      <c r="B315">
        <v>121252.3</v>
      </c>
      <c r="C315">
        <v>23945449.420000002</v>
      </c>
      <c r="D315">
        <v>24066701.719999999</v>
      </c>
      <c r="E315">
        <v>32120171.1229272</v>
      </c>
      <c r="F315">
        <v>20</v>
      </c>
      <c r="G315">
        <v>2932545.19961194</v>
      </c>
      <c r="H315">
        <v>11.1605566237643</v>
      </c>
      <c r="I315">
        <v>608665.62909019797</v>
      </c>
      <c r="J315">
        <v>0</v>
      </c>
    </row>
    <row r="316" spans="1:10" hidden="1" x14ac:dyDescent="0.25">
      <c r="A316" s="1">
        <v>38777</v>
      </c>
      <c r="B316">
        <v>146782.45000000001</v>
      </c>
      <c r="C316">
        <v>23181982.350000001</v>
      </c>
      <c r="D316">
        <v>23328764.800000001</v>
      </c>
      <c r="E316">
        <v>23305937.218896002</v>
      </c>
      <c r="F316">
        <v>20</v>
      </c>
      <c r="G316">
        <v>3267199.11640005</v>
      </c>
      <c r="H316">
        <v>7.3193783623025803</v>
      </c>
      <c r="I316">
        <v>607929.29901658301</v>
      </c>
      <c r="J316">
        <v>0</v>
      </c>
    </row>
    <row r="317" spans="1:10" hidden="1" x14ac:dyDescent="0.25">
      <c r="A317" s="1">
        <v>38808</v>
      </c>
      <c r="B317">
        <v>173272.49</v>
      </c>
      <c r="C317">
        <v>23463729.559999999</v>
      </c>
      <c r="D317">
        <v>23637002.050000001</v>
      </c>
      <c r="E317">
        <v>23591107.158493999</v>
      </c>
      <c r="F317">
        <v>20</v>
      </c>
      <c r="G317">
        <v>3270896.69301634</v>
      </c>
      <c r="H317">
        <v>7.43135698652857</v>
      </c>
      <c r="I317">
        <v>716093.83336612105</v>
      </c>
      <c r="J317">
        <v>0</v>
      </c>
    </row>
    <row r="318" spans="1:10" hidden="1" x14ac:dyDescent="0.25">
      <c r="A318" s="1">
        <v>38838</v>
      </c>
      <c r="B318">
        <v>172418.76</v>
      </c>
      <c r="C318">
        <v>24189919.780000001</v>
      </c>
      <c r="D318">
        <v>24362338.539999999</v>
      </c>
      <c r="E318">
        <v>24306791.678243902</v>
      </c>
      <c r="F318">
        <v>20</v>
      </c>
      <c r="G318">
        <v>3508767.2334680101</v>
      </c>
      <c r="H318">
        <v>7.1287734631773301</v>
      </c>
      <c r="I318">
        <v>706415.06416899897</v>
      </c>
      <c r="J318">
        <v>0</v>
      </c>
    </row>
    <row r="319" spans="1:10" hidden="1" x14ac:dyDescent="0.25">
      <c r="A319" s="1">
        <v>38869</v>
      </c>
      <c r="B319">
        <v>153521.24</v>
      </c>
      <c r="C319">
        <v>22896590.219999999</v>
      </c>
      <c r="D319">
        <v>23050111.460000001</v>
      </c>
      <c r="E319">
        <v>23053983.323191401</v>
      </c>
      <c r="F319">
        <v>20</v>
      </c>
      <c r="G319">
        <v>3738017.9825561801</v>
      </c>
      <c r="H319">
        <v>6.3635377258776504</v>
      </c>
      <c r="I319">
        <v>733035.12881384499</v>
      </c>
      <c r="J319">
        <v>0</v>
      </c>
    </row>
    <row r="320" spans="1:10" hidden="1" x14ac:dyDescent="0.25">
      <c r="A320" s="1">
        <v>38899</v>
      </c>
      <c r="B320">
        <v>155460.46</v>
      </c>
      <c r="C320">
        <v>22858947.57</v>
      </c>
      <c r="D320">
        <v>23014408.030000001</v>
      </c>
      <c r="E320">
        <v>23209961.789802</v>
      </c>
      <c r="F320">
        <v>20</v>
      </c>
      <c r="G320">
        <v>3725617.5200453699</v>
      </c>
      <c r="H320">
        <v>6.5647693836196099</v>
      </c>
      <c r="I320">
        <v>1247858.04086868</v>
      </c>
      <c r="J320">
        <v>0</v>
      </c>
    </row>
    <row r="321" spans="1:10" hidden="1" x14ac:dyDescent="0.25">
      <c r="A321" s="1">
        <v>38930</v>
      </c>
      <c r="B321">
        <v>225642.92</v>
      </c>
      <c r="C321">
        <v>26598864.539999999</v>
      </c>
      <c r="D321">
        <v>26824507.460000001</v>
      </c>
      <c r="E321">
        <v>26827636.134574901</v>
      </c>
      <c r="F321">
        <v>20</v>
      </c>
      <c r="G321">
        <v>3725817.13286317</v>
      </c>
      <c r="H321">
        <v>7.5210422319810197</v>
      </c>
      <c r="I321">
        <v>1194391.8703274501</v>
      </c>
      <c r="J321">
        <v>0</v>
      </c>
    </row>
    <row r="322" spans="1:10" hidden="1" x14ac:dyDescent="0.25">
      <c r="A322" s="1">
        <v>38961</v>
      </c>
      <c r="B322">
        <v>129949.27</v>
      </c>
      <c r="C322">
        <v>21169815.359999999</v>
      </c>
      <c r="D322">
        <v>21299764.629999999</v>
      </c>
      <c r="E322">
        <v>21300103.725183301</v>
      </c>
      <c r="F322">
        <v>20</v>
      </c>
      <c r="G322">
        <v>3643661.9135850901</v>
      </c>
      <c r="H322">
        <v>6.1774164848424196</v>
      </c>
      <c r="I322">
        <v>1208313.4449897499</v>
      </c>
      <c r="J322">
        <v>0</v>
      </c>
    </row>
    <row r="323" spans="1:10" hidden="1" x14ac:dyDescent="0.25">
      <c r="A323" s="1">
        <v>38991</v>
      </c>
      <c r="B323">
        <v>113636.09</v>
      </c>
      <c r="C323">
        <v>17712157.73</v>
      </c>
      <c r="D323">
        <v>17825793.82</v>
      </c>
      <c r="E323">
        <v>15852558.462915899</v>
      </c>
      <c r="F323">
        <v>20</v>
      </c>
      <c r="G323">
        <v>3724272.3230012399</v>
      </c>
      <c r="H323">
        <v>4.5919749354929804</v>
      </c>
      <c r="I323">
        <v>1249206.6972560401</v>
      </c>
      <c r="J323">
        <v>0</v>
      </c>
    </row>
    <row r="324" spans="1:10" hidden="1" x14ac:dyDescent="0.25">
      <c r="A324" s="1">
        <v>39022</v>
      </c>
      <c r="B324">
        <v>221056.31</v>
      </c>
      <c r="C324">
        <v>25446743.670000002</v>
      </c>
      <c r="D324">
        <v>25667799.98</v>
      </c>
      <c r="E324">
        <v>25822337.701136101</v>
      </c>
      <c r="F324">
        <v>20</v>
      </c>
      <c r="G324">
        <v>3507277.8619028698</v>
      </c>
      <c r="H324">
        <v>7.6944846062054797</v>
      </c>
      <c r="I324">
        <v>1164357.81696081</v>
      </c>
      <c r="J324">
        <v>0</v>
      </c>
    </row>
    <row r="325" spans="1:10" hidden="1" x14ac:dyDescent="0.25">
      <c r="A325" s="1">
        <v>39052</v>
      </c>
      <c r="B325">
        <v>250051.82</v>
      </c>
      <c r="C325">
        <v>27015971.43</v>
      </c>
      <c r="D325">
        <v>27266023.25</v>
      </c>
      <c r="E325">
        <v>26835788.343627401</v>
      </c>
      <c r="F325">
        <v>20</v>
      </c>
      <c r="G325">
        <v>3585457.1720061102</v>
      </c>
      <c r="H325">
        <v>7.8085248227116599</v>
      </c>
      <c r="I325">
        <v>1161342.9847518499</v>
      </c>
      <c r="J325">
        <v>0</v>
      </c>
    </row>
    <row r="326" spans="1:10" hidden="1" x14ac:dyDescent="0.25">
      <c r="A326" s="1">
        <v>39083</v>
      </c>
      <c r="B326">
        <v>175126.47</v>
      </c>
      <c r="C326">
        <v>20785199.859999999</v>
      </c>
      <c r="D326">
        <v>20960326.329999998</v>
      </c>
      <c r="E326">
        <v>20952969.151554301</v>
      </c>
      <c r="F326">
        <v>20</v>
      </c>
      <c r="G326">
        <v>3431417.7115227999</v>
      </c>
      <c r="H326">
        <v>6.4240310248855499</v>
      </c>
      <c r="I326">
        <v>1090564.6866099499</v>
      </c>
      <c r="J326">
        <v>0</v>
      </c>
    </row>
    <row r="327" spans="1:10" hidden="1" x14ac:dyDescent="0.25">
      <c r="A327" s="1">
        <v>39114</v>
      </c>
      <c r="B327">
        <v>204256.42</v>
      </c>
      <c r="C327">
        <v>23829825.780000001</v>
      </c>
      <c r="D327">
        <v>24034082.199999999</v>
      </c>
      <c r="E327">
        <v>24140185.0809226</v>
      </c>
      <c r="F327">
        <v>20</v>
      </c>
      <c r="G327">
        <v>3187283.0760072102</v>
      </c>
      <c r="H327">
        <v>7.8831788170164199</v>
      </c>
      <c r="I327">
        <v>985737.34769235097</v>
      </c>
      <c r="J327">
        <v>0</v>
      </c>
    </row>
    <row r="328" spans="1:10" hidden="1" x14ac:dyDescent="0.25">
      <c r="A328" s="1">
        <v>39142</v>
      </c>
      <c r="B328">
        <v>190814.05</v>
      </c>
      <c r="C328">
        <v>27671613.239999998</v>
      </c>
      <c r="D328">
        <v>27862427.289999999</v>
      </c>
      <c r="E328">
        <v>27872559.029697198</v>
      </c>
      <c r="F328">
        <v>20</v>
      </c>
      <c r="G328">
        <v>3758706.9102976499</v>
      </c>
      <c r="H328">
        <v>7.6890000034891797</v>
      </c>
      <c r="I328">
        <v>1028138.41669624</v>
      </c>
      <c r="J328">
        <v>0</v>
      </c>
    </row>
    <row r="329" spans="1:10" hidden="1" x14ac:dyDescent="0.25">
      <c r="A329" s="1">
        <v>39173</v>
      </c>
      <c r="B329">
        <v>193241.7</v>
      </c>
      <c r="C329">
        <v>27080343.73</v>
      </c>
      <c r="D329">
        <v>27273585.43</v>
      </c>
      <c r="E329">
        <v>27258578.213248901</v>
      </c>
      <c r="F329">
        <v>20</v>
      </c>
      <c r="G329">
        <v>3532409.0062794499</v>
      </c>
      <c r="H329">
        <v>8.0191246601754695</v>
      </c>
      <c r="I329">
        <v>1068249.9588325201</v>
      </c>
      <c r="J329">
        <v>0</v>
      </c>
    </row>
    <row r="330" spans="1:10" hidden="1" x14ac:dyDescent="0.25">
      <c r="A330" s="1">
        <v>39203</v>
      </c>
      <c r="B330">
        <v>195575.72</v>
      </c>
      <c r="C330">
        <v>29717471.41</v>
      </c>
      <c r="D330">
        <v>29913047.129999999</v>
      </c>
      <c r="E330">
        <v>29922788.594122</v>
      </c>
      <c r="F330">
        <v>20</v>
      </c>
      <c r="G330">
        <v>3847360.6544289798</v>
      </c>
      <c r="H330">
        <v>8.0844991414320297</v>
      </c>
      <c r="I330">
        <v>1181195.31338843</v>
      </c>
      <c r="J330">
        <v>0</v>
      </c>
    </row>
    <row r="331" spans="1:10" hidden="1" x14ac:dyDescent="0.25">
      <c r="A331" s="1">
        <v>39234</v>
      </c>
      <c r="B331">
        <v>202715.24</v>
      </c>
      <c r="C331">
        <v>27885381.68</v>
      </c>
      <c r="D331">
        <v>28088096.920000002</v>
      </c>
      <c r="E331">
        <v>28118474.072347499</v>
      </c>
      <c r="F331">
        <v>20</v>
      </c>
      <c r="G331">
        <v>3801646.8529513599</v>
      </c>
      <c r="H331">
        <v>7.6928219033979301</v>
      </c>
      <c r="I331">
        <v>1126918.1070205499</v>
      </c>
      <c r="J331">
        <v>0</v>
      </c>
    </row>
    <row r="332" spans="1:10" hidden="1" x14ac:dyDescent="0.25">
      <c r="A332" s="1">
        <v>39264</v>
      </c>
      <c r="B332">
        <v>149979.32999999999</v>
      </c>
      <c r="C332">
        <v>24944893.370000001</v>
      </c>
      <c r="D332">
        <v>25094872.699999999</v>
      </c>
      <c r="E332">
        <v>24565751.659792699</v>
      </c>
      <c r="F332">
        <v>20</v>
      </c>
      <c r="G332">
        <v>3781746.6914056502</v>
      </c>
      <c r="H332">
        <v>6.7149431241858899</v>
      </c>
      <c r="I332">
        <v>828462.28307438502</v>
      </c>
      <c r="J332">
        <v>0</v>
      </c>
    </row>
    <row r="333" spans="1:10" hidden="1" x14ac:dyDescent="0.25">
      <c r="A333" s="1">
        <v>39295</v>
      </c>
      <c r="B333">
        <v>141149.37</v>
      </c>
      <c r="C333">
        <v>22138443.190000001</v>
      </c>
      <c r="D333">
        <v>22279592.559999999</v>
      </c>
      <c r="E333">
        <v>22272197.1524266</v>
      </c>
      <c r="F333">
        <v>20</v>
      </c>
      <c r="G333">
        <v>3496860.8815262401</v>
      </c>
      <c r="H333">
        <v>6.5871985415370302</v>
      </c>
      <c r="I333">
        <v>762319.74632090598</v>
      </c>
      <c r="J333">
        <v>0</v>
      </c>
    </row>
    <row r="334" spans="1:10" hidden="1" x14ac:dyDescent="0.25">
      <c r="A334" s="1">
        <v>39326</v>
      </c>
      <c r="B334">
        <v>110931.34</v>
      </c>
      <c r="C334">
        <v>20504219.420000002</v>
      </c>
      <c r="D334">
        <v>20615150.760000002</v>
      </c>
      <c r="E334">
        <v>20626483.09076</v>
      </c>
      <c r="F334">
        <v>20</v>
      </c>
      <c r="G334">
        <v>3473362.6859711502</v>
      </c>
      <c r="H334">
        <v>6.1631603739199701</v>
      </c>
      <c r="I334">
        <v>780408.17966958601</v>
      </c>
      <c r="J334">
        <v>0</v>
      </c>
    </row>
    <row r="335" spans="1:10" hidden="1" x14ac:dyDescent="0.25">
      <c r="A335" s="1">
        <v>39356</v>
      </c>
      <c r="B335">
        <v>142897.06</v>
      </c>
      <c r="C335">
        <v>24717855.960000001</v>
      </c>
      <c r="D335">
        <v>24860753.02</v>
      </c>
      <c r="E335">
        <v>24864150.452865999</v>
      </c>
      <c r="F335">
        <v>20</v>
      </c>
      <c r="G335">
        <v>3833954.5812043999</v>
      </c>
      <c r="H335">
        <v>6.7226645331073502</v>
      </c>
      <c r="I335">
        <v>910240.03174123797</v>
      </c>
      <c r="J335">
        <v>0</v>
      </c>
    </row>
    <row r="336" spans="1:10" hidden="1" x14ac:dyDescent="0.25">
      <c r="A336" s="1">
        <v>39387</v>
      </c>
      <c r="B336">
        <v>152354.49</v>
      </c>
      <c r="C336">
        <v>26231442.350000001</v>
      </c>
      <c r="D336">
        <v>26383796.84</v>
      </c>
      <c r="E336">
        <v>26388510.684780501</v>
      </c>
      <c r="F336">
        <v>20</v>
      </c>
      <c r="G336">
        <v>3398892.1835635598</v>
      </c>
      <c r="H336">
        <v>8.0136537795502907</v>
      </c>
      <c r="I336">
        <v>849034.50831752003</v>
      </c>
      <c r="J336">
        <v>0</v>
      </c>
    </row>
    <row r="337" spans="1:10" hidden="1" x14ac:dyDescent="0.25">
      <c r="A337" s="1">
        <v>39417</v>
      </c>
      <c r="B337">
        <v>165347.04</v>
      </c>
      <c r="C337">
        <v>28069402.93</v>
      </c>
      <c r="D337">
        <v>28234749.969999999</v>
      </c>
      <c r="E337">
        <v>29002740.465652101</v>
      </c>
      <c r="F337">
        <v>20</v>
      </c>
      <c r="G337">
        <v>3696247.7049747999</v>
      </c>
      <c r="H337">
        <v>8.0847982543294297</v>
      </c>
      <c r="I337">
        <v>880676.52709734405</v>
      </c>
      <c r="J337">
        <v>0</v>
      </c>
    </row>
    <row r="338" spans="1:10" hidden="1" x14ac:dyDescent="0.25">
      <c r="A338" s="1">
        <v>39448</v>
      </c>
      <c r="B338">
        <v>194423.45</v>
      </c>
      <c r="C338">
        <v>29292425.5</v>
      </c>
      <c r="D338">
        <v>29486848.949999999</v>
      </c>
      <c r="E338">
        <v>30396213.3901213</v>
      </c>
      <c r="F338">
        <v>20</v>
      </c>
      <c r="G338">
        <v>3730716.59485282</v>
      </c>
      <c r="H338">
        <v>8.3794344840818393</v>
      </c>
      <c r="I338">
        <v>865081.895124787</v>
      </c>
      <c r="J338">
        <v>0</v>
      </c>
    </row>
    <row r="339" spans="1:10" hidden="1" x14ac:dyDescent="0.25">
      <c r="A339" s="1">
        <v>39479</v>
      </c>
      <c r="B339">
        <v>161840.10999999999</v>
      </c>
      <c r="C339">
        <v>30207845.710000001</v>
      </c>
      <c r="D339">
        <v>30369685.82</v>
      </c>
      <c r="E339">
        <v>30331711.019090898</v>
      </c>
      <c r="F339">
        <v>20</v>
      </c>
      <c r="G339">
        <v>3481908.9951343099</v>
      </c>
      <c r="H339">
        <v>8.9245190019159697</v>
      </c>
      <c r="I339">
        <v>742651.97092738305</v>
      </c>
      <c r="J339">
        <v>0</v>
      </c>
    </row>
    <row r="340" spans="1:10" hidden="1" x14ac:dyDescent="0.25">
      <c r="A340" s="1">
        <v>39508</v>
      </c>
      <c r="B340">
        <v>193580.78</v>
      </c>
      <c r="C340">
        <v>35948887.140000001</v>
      </c>
      <c r="D340">
        <v>36142467.920000002</v>
      </c>
      <c r="E340">
        <v>36159656.564420797</v>
      </c>
      <c r="F340">
        <v>20</v>
      </c>
      <c r="G340">
        <v>3754457.7083301698</v>
      </c>
      <c r="H340">
        <v>9.8720761925536493</v>
      </c>
      <c r="I340">
        <v>904635.99393502204</v>
      </c>
      <c r="J340">
        <v>0</v>
      </c>
    </row>
    <row r="341" spans="1:10" hidden="1" x14ac:dyDescent="0.25">
      <c r="A341" s="1">
        <v>39539</v>
      </c>
      <c r="B341">
        <v>278472.51</v>
      </c>
      <c r="C341">
        <v>37207911.299999997</v>
      </c>
      <c r="D341">
        <v>37486383.810000002</v>
      </c>
      <c r="E341">
        <v>37487292.0625128</v>
      </c>
      <c r="F341">
        <v>20</v>
      </c>
      <c r="G341">
        <v>3601038.3554089</v>
      </c>
      <c r="H341">
        <v>10.6751759952034</v>
      </c>
      <c r="I341">
        <v>954426.14695503702</v>
      </c>
      <c r="J341">
        <v>0</v>
      </c>
    </row>
    <row r="342" spans="1:10" hidden="1" x14ac:dyDescent="0.25">
      <c r="A342" s="1">
        <v>39569</v>
      </c>
      <c r="B342">
        <v>363741.35</v>
      </c>
      <c r="C342">
        <v>50508546.520000003</v>
      </c>
      <c r="D342">
        <v>50872287.869999997</v>
      </c>
      <c r="E342">
        <v>50930039.084414601</v>
      </c>
      <c r="F342">
        <v>20</v>
      </c>
      <c r="G342">
        <v>4320099.2010811502</v>
      </c>
      <c r="H342">
        <v>11.992701605190501</v>
      </c>
      <c r="I342">
        <v>879621.53897376405</v>
      </c>
      <c r="J342">
        <v>0</v>
      </c>
    </row>
    <row r="343" spans="1:10" hidden="1" x14ac:dyDescent="0.25">
      <c r="A343" s="1">
        <v>39600</v>
      </c>
      <c r="B343">
        <v>393421.6</v>
      </c>
      <c r="C343">
        <v>55749983.310000002</v>
      </c>
      <c r="D343">
        <v>56143404.909999996</v>
      </c>
      <c r="E343">
        <v>37445144.416812897</v>
      </c>
      <c r="F343">
        <v>20</v>
      </c>
      <c r="G343">
        <v>4358968.2792846598</v>
      </c>
      <c r="H343">
        <v>8.7918107812123694</v>
      </c>
      <c r="I343">
        <v>878079.89596476394</v>
      </c>
      <c r="J343">
        <v>0</v>
      </c>
    </row>
    <row r="344" spans="1:10" hidden="1" x14ac:dyDescent="0.25">
      <c r="A344" s="1">
        <v>39630</v>
      </c>
      <c r="B344">
        <v>339546.96</v>
      </c>
      <c r="C344">
        <v>57710399.009999998</v>
      </c>
      <c r="D344">
        <v>58049945.969999999</v>
      </c>
      <c r="E344">
        <v>58048315.080166399</v>
      </c>
      <c r="F344">
        <v>20</v>
      </c>
      <c r="G344">
        <v>4639414.5826604404</v>
      </c>
      <c r="H344">
        <v>12.7504006115837</v>
      </c>
      <c r="I344">
        <v>1106079.4519779801</v>
      </c>
      <c r="J344">
        <v>0</v>
      </c>
    </row>
    <row r="345" spans="1:10" hidden="1" x14ac:dyDescent="0.25">
      <c r="A345" s="1">
        <v>39661</v>
      </c>
      <c r="B345">
        <v>148458.48000000001</v>
      </c>
      <c r="C345">
        <v>37978763.619999997</v>
      </c>
      <c r="D345">
        <v>38127222.100000001</v>
      </c>
      <c r="E345">
        <v>38127734.409976304</v>
      </c>
      <c r="F345">
        <v>20</v>
      </c>
      <c r="G345">
        <v>4254048.2048297198</v>
      </c>
      <c r="H345">
        <v>9.2092910267715293</v>
      </c>
      <c r="I345">
        <v>1049033.55021551</v>
      </c>
      <c r="J345">
        <v>0</v>
      </c>
    </row>
    <row r="346" spans="1:10" hidden="1" x14ac:dyDescent="0.25">
      <c r="A346" s="1">
        <v>39692</v>
      </c>
      <c r="B346">
        <v>113303.51</v>
      </c>
      <c r="C346">
        <v>13482057.140000001</v>
      </c>
      <c r="D346">
        <v>13595360.65</v>
      </c>
      <c r="E346">
        <v>13456449.658488501</v>
      </c>
      <c r="F346">
        <v>20</v>
      </c>
      <c r="G346">
        <v>1642121.1776660201</v>
      </c>
      <c r="H346">
        <v>8.4602056970426691</v>
      </c>
      <c r="I346">
        <v>436233.28403592098</v>
      </c>
      <c r="J346">
        <v>0</v>
      </c>
    </row>
    <row r="347" spans="1:10" hidden="1" x14ac:dyDescent="0.25">
      <c r="A347" s="1">
        <v>39722</v>
      </c>
      <c r="B347">
        <v>226040.71</v>
      </c>
      <c r="C347">
        <v>24315782.670000002</v>
      </c>
      <c r="D347">
        <v>24541823.379999999</v>
      </c>
      <c r="E347">
        <v>24516246.8864257</v>
      </c>
      <c r="F347">
        <v>20</v>
      </c>
      <c r="G347">
        <v>3450697.9705383801</v>
      </c>
      <c r="H347">
        <v>7.37356156010111</v>
      </c>
      <c r="I347">
        <v>927687.02465500101</v>
      </c>
      <c r="J347">
        <v>0</v>
      </c>
    </row>
    <row r="348" spans="1:10" hidden="1" x14ac:dyDescent="0.25">
      <c r="A348" s="1">
        <v>39753</v>
      </c>
      <c r="B348">
        <v>253728.78</v>
      </c>
      <c r="C348">
        <v>25399464.870000001</v>
      </c>
      <c r="D348">
        <v>25653193.649999999</v>
      </c>
      <c r="E348">
        <v>25735619.900881</v>
      </c>
      <c r="F348">
        <v>20</v>
      </c>
      <c r="G348">
        <v>3823545.4159350898</v>
      </c>
      <c r="H348">
        <v>6.9644581670334302</v>
      </c>
      <c r="I348">
        <v>893302.19815142802</v>
      </c>
      <c r="J348">
        <v>0</v>
      </c>
    </row>
    <row r="349" spans="1:10" hidden="1" x14ac:dyDescent="0.25">
      <c r="A349" s="1">
        <v>39783</v>
      </c>
      <c r="B349">
        <v>236172.11</v>
      </c>
      <c r="C349">
        <v>19731165.34</v>
      </c>
      <c r="D349">
        <v>19967337.449999999</v>
      </c>
      <c r="E349">
        <v>19982437.0653922</v>
      </c>
      <c r="F349">
        <v>20</v>
      </c>
      <c r="G349">
        <v>3184282.9857755699</v>
      </c>
      <c r="H349">
        <v>6.5227008177813603</v>
      </c>
      <c r="I349">
        <v>787688.16997339705</v>
      </c>
      <c r="J349">
        <v>0</v>
      </c>
    </row>
    <row r="350" spans="1:10" hidden="1" x14ac:dyDescent="0.25">
      <c r="A350" s="1">
        <v>39814</v>
      </c>
      <c r="B350">
        <v>183694.42</v>
      </c>
      <c r="C350">
        <v>19149213.550000001</v>
      </c>
      <c r="D350">
        <v>19332907.969999999</v>
      </c>
      <c r="E350">
        <v>19305246.322634298</v>
      </c>
      <c r="F350">
        <v>20</v>
      </c>
      <c r="G350">
        <v>3438444.2367176502</v>
      </c>
      <c r="H350">
        <v>5.8785089938159301</v>
      </c>
      <c r="I350">
        <v>907679.04764496605</v>
      </c>
      <c r="J350">
        <v>0</v>
      </c>
    </row>
    <row r="351" spans="1:10" hidden="1" x14ac:dyDescent="0.25">
      <c r="A351" s="1">
        <v>39845</v>
      </c>
      <c r="B351">
        <v>140762.69</v>
      </c>
      <c r="C351">
        <v>14610177.300000001</v>
      </c>
      <c r="D351">
        <v>14750939.99</v>
      </c>
      <c r="E351">
        <v>14961793.710594</v>
      </c>
      <c r="F351">
        <v>20</v>
      </c>
      <c r="G351">
        <v>3579269.6434981502</v>
      </c>
      <c r="H351">
        <v>4.4245692565385202</v>
      </c>
      <c r="I351">
        <v>874932.71488943906</v>
      </c>
      <c r="J351">
        <v>0</v>
      </c>
    </row>
    <row r="352" spans="1:10" hidden="1" x14ac:dyDescent="0.25">
      <c r="A352" s="1">
        <v>39873</v>
      </c>
      <c r="B352">
        <v>172483.23</v>
      </c>
      <c r="C352">
        <v>13519293.109999999</v>
      </c>
      <c r="D352">
        <v>13691776.34</v>
      </c>
      <c r="E352">
        <v>14066299.8028457</v>
      </c>
      <c r="F352">
        <v>20</v>
      </c>
      <c r="G352">
        <v>3520944.6226184801</v>
      </c>
      <c r="H352">
        <v>4.2510659354241902</v>
      </c>
      <c r="I352">
        <v>901467.94288264797</v>
      </c>
      <c r="J352">
        <v>0</v>
      </c>
    </row>
    <row r="353" spans="1:10" hidden="1" x14ac:dyDescent="0.25">
      <c r="A353" s="1">
        <v>39904</v>
      </c>
      <c r="B353">
        <v>113671.79</v>
      </c>
      <c r="C353">
        <v>12040901.01</v>
      </c>
      <c r="D353">
        <v>12154572.800000001</v>
      </c>
      <c r="E353">
        <v>12396159.120420899</v>
      </c>
      <c r="F353">
        <v>20</v>
      </c>
      <c r="G353">
        <v>3511916.9513164898</v>
      </c>
      <c r="H353">
        <v>3.7911277477894401</v>
      </c>
      <c r="I353">
        <v>917966.68164707499</v>
      </c>
      <c r="J353">
        <v>0</v>
      </c>
    </row>
    <row r="354" spans="1:10" hidden="1" x14ac:dyDescent="0.25">
      <c r="A354" s="1">
        <v>39934</v>
      </c>
      <c r="B354">
        <v>124280.8</v>
      </c>
      <c r="C354">
        <v>12922748.310000001</v>
      </c>
      <c r="D354">
        <v>13047029.109999999</v>
      </c>
      <c r="E354">
        <v>13201330.4429045</v>
      </c>
      <c r="F354">
        <v>20</v>
      </c>
      <c r="G354">
        <v>3769963.5557009</v>
      </c>
      <c r="H354">
        <v>3.7301108514953101</v>
      </c>
      <c r="I354">
        <v>861051.52595723001</v>
      </c>
      <c r="J354">
        <v>0</v>
      </c>
    </row>
    <row r="355" spans="1:10" hidden="1" x14ac:dyDescent="0.25">
      <c r="A355" s="1">
        <v>39965</v>
      </c>
      <c r="B355">
        <v>119206.2</v>
      </c>
      <c r="C355">
        <v>12222747.59</v>
      </c>
      <c r="D355">
        <v>12341953.789999999</v>
      </c>
      <c r="E355">
        <v>12452625.2150946</v>
      </c>
      <c r="F355">
        <v>20</v>
      </c>
      <c r="G355">
        <v>3351008.7082273802</v>
      </c>
      <c r="H355">
        <v>3.9686409992924299</v>
      </c>
      <c r="I355">
        <v>846325.33336250705</v>
      </c>
      <c r="J355">
        <v>0</v>
      </c>
    </row>
    <row r="356" spans="1:10" hidden="1" x14ac:dyDescent="0.25">
      <c r="A356" s="1">
        <v>39995</v>
      </c>
      <c r="B356">
        <v>83050.92</v>
      </c>
      <c r="C356">
        <v>11691626.25</v>
      </c>
      <c r="D356">
        <v>11774677.17</v>
      </c>
      <c r="E356">
        <v>11763289.3089677</v>
      </c>
      <c r="F356">
        <v>20</v>
      </c>
      <c r="G356">
        <v>4357713.6781390402</v>
      </c>
      <c r="H356">
        <v>2.9160507337914301</v>
      </c>
      <c r="I356">
        <v>944024.85982260702</v>
      </c>
      <c r="J356">
        <v>0</v>
      </c>
    </row>
    <row r="357" spans="1:10" hidden="1" x14ac:dyDescent="0.25">
      <c r="A357" s="1">
        <v>40026</v>
      </c>
      <c r="B357">
        <v>76460</v>
      </c>
      <c r="C357">
        <v>10569459.74</v>
      </c>
      <c r="D357">
        <v>10645919.74</v>
      </c>
      <c r="E357">
        <v>10647638.799040001</v>
      </c>
      <c r="F357">
        <v>20</v>
      </c>
      <c r="G357">
        <v>3418958.5700597102</v>
      </c>
      <c r="H357">
        <v>3.3955239535511899</v>
      </c>
      <c r="I357">
        <v>961516.92179683899</v>
      </c>
      <c r="J357">
        <v>0</v>
      </c>
    </row>
    <row r="358" spans="1:10" hidden="1" x14ac:dyDescent="0.25">
      <c r="A358" s="1">
        <v>40057</v>
      </c>
      <c r="B358">
        <v>94521.03</v>
      </c>
      <c r="C358">
        <v>8667917.9199999999</v>
      </c>
      <c r="D358">
        <v>8762438.9499999993</v>
      </c>
      <c r="E358">
        <v>8789703.6995650604</v>
      </c>
      <c r="F358">
        <v>20</v>
      </c>
      <c r="G358">
        <v>3143287.55374848</v>
      </c>
      <c r="H358">
        <v>3.07124286755259</v>
      </c>
      <c r="I358">
        <v>864095.78055181203</v>
      </c>
      <c r="J358">
        <v>0</v>
      </c>
    </row>
    <row r="359" spans="1:10" hidden="1" x14ac:dyDescent="0.25">
      <c r="A359" s="1">
        <v>40087</v>
      </c>
      <c r="B359">
        <v>180469.17</v>
      </c>
      <c r="C359">
        <v>12278825.890000001</v>
      </c>
      <c r="D359">
        <v>12459295.060000001</v>
      </c>
      <c r="E359">
        <v>12460804.2541238</v>
      </c>
      <c r="F359">
        <v>20</v>
      </c>
      <c r="G359">
        <v>3296087.82257229</v>
      </c>
      <c r="H359">
        <v>4.0386588974423896</v>
      </c>
      <c r="I359">
        <v>850970.15725922503</v>
      </c>
      <c r="J359">
        <v>0</v>
      </c>
    </row>
    <row r="360" spans="1:10" hidden="1" x14ac:dyDescent="0.25">
      <c r="A360" s="1">
        <v>40118</v>
      </c>
      <c r="B360">
        <v>145712.70000000001</v>
      </c>
      <c r="C360">
        <v>11558513.76</v>
      </c>
      <c r="D360">
        <v>11704226.460000001</v>
      </c>
      <c r="E360">
        <v>11691242.0141125</v>
      </c>
      <c r="F360">
        <v>20</v>
      </c>
      <c r="G360">
        <v>3062273.5011873702</v>
      </c>
      <c r="H360">
        <v>4.2034590121698701</v>
      </c>
      <c r="I360">
        <v>1180899.1321824701</v>
      </c>
      <c r="J360">
        <v>0</v>
      </c>
    </row>
    <row r="361" spans="1:10" hidden="1" x14ac:dyDescent="0.25">
      <c r="A361" s="1">
        <v>40148</v>
      </c>
      <c r="B361">
        <v>196593.85</v>
      </c>
      <c r="C361">
        <v>15052204.65</v>
      </c>
      <c r="D361">
        <v>15248798.5</v>
      </c>
      <c r="E361">
        <v>15351530.4850855</v>
      </c>
      <c r="F361">
        <v>20</v>
      </c>
      <c r="G361">
        <v>3246835.2152069202</v>
      </c>
      <c r="H361">
        <v>4.9788914572069496</v>
      </c>
      <c r="I361">
        <v>814109.63086690905</v>
      </c>
      <c r="J361">
        <v>0</v>
      </c>
    </row>
    <row r="362" spans="1:10" hidden="1" x14ac:dyDescent="0.25">
      <c r="A362" s="1">
        <v>40179</v>
      </c>
      <c r="B362">
        <v>273339.95</v>
      </c>
      <c r="C362">
        <v>17147202.699999999</v>
      </c>
      <c r="D362">
        <v>17420542.649999999</v>
      </c>
      <c r="E362">
        <v>17423768.123401798</v>
      </c>
      <c r="F362">
        <v>20</v>
      </c>
      <c r="G362">
        <v>3115838.4952301602</v>
      </c>
      <c r="H362">
        <v>5.8381782827725797</v>
      </c>
      <c r="I362">
        <v>767052.51207771502</v>
      </c>
      <c r="J362">
        <v>0</v>
      </c>
    </row>
    <row r="363" spans="1:10" hidden="1" x14ac:dyDescent="0.25">
      <c r="A363" s="1">
        <v>40210</v>
      </c>
      <c r="B363">
        <v>206552.52</v>
      </c>
      <c r="C363">
        <v>14248063.77</v>
      </c>
      <c r="D363">
        <v>14454616.289999999</v>
      </c>
      <c r="E363">
        <v>14117695.989097301</v>
      </c>
      <c r="F363">
        <v>20</v>
      </c>
      <c r="G363">
        <v>2709249.6322354199</v>
      </c>
      <c r="H363">
        <v>5.4699121892612101</v>
      </c>
      <c r="I363">
        <v>701661.59801862901</v>
      </c>
      <c r="J363">
        <v>0</v>
      </c>
    </row>
    <row r="364" spans="1:10" hidden="1" x14ac:dyDescent="0.25">
      <c r="A364" s="1">
        <v>40238</v>
      </c>
      <c r="B364">
        <v>170361.12</v>
      </c>
      <c r="C364">
        <v>11524796.369999999</v>
      </c>
      <c r="D364">
        <v>11695157.49</v>
      </c>
      <c r="E364">
        <v>11881760.968352299</v>
      </c>
      <c r="F364">
        <v>20</v>
      </c>
      <c r="G364">
        <v>2606749.0670757201</v>
      </c>
      <c r="H364">
        <v>4.80318878961591</v>
      </c>
      <c r="I364">
        <v>638946.92796746001</v>
      </c>
      <c r="J364">
        <v>0</v>
      </c>
    </row>
    <row r="365" spans="1:10" hidden="1" x14ac:dyDescent="0.25">
      <c r="A365" s="1">
        <v>40269</v>
      </c>
      <c r="B365">
        <v>176834.94</v>
      </c>
      <c r="C365">
        <v>12066162.41</v>
      </c>
      <c r="D365">
        <v>12242997.35</v>
      </c>
      <c r="E365">
        <v>12308917.234237101</v>
      </c>
      <c r="F365">
        <v>20</v>
      </c>
      <c r="G365">
        <v>3145341.4897636799</v>
      </c>
      <c r="H365">
        <v>4.1758151927930802</v>
      </c>
      <c r="I365">
        <v>825447.545240507</v>
      </c>
      <c r="J365">
        <v>0</v>
      </c>
    </row>
    <row r="366" spans="1:10" hidden="1" x14ac:dyDescent="0.25">
      <c r="A366" s="1">
        <v>40299</v>
      </c>
      <c r="B366">
        <v>225580.93</v>
      </c>
      <c r="C366">
        <v>12730137.17</v>
      </c>
      <c r="D366">
        <v>12955718.1</v>
      </c>
      <c r="E366">
        <v>12927044.9575989</v>
      </c>
      <c r="F366">
        <v>20</v>
      </c>
      <c r="G366">
        <v>3115673.0132726198</v>
      </c>
      <c r="H366">
        <v>4.4044655523632601</v>
      </c>
      <c r="I366">
        <v>795829.50178812398</v>
      </c>
      <c r="J366">
        <v>0</v>
      </c>
    </row>
    <row r="367" spans="1:10" hidden="1" x14ac:dyDescent="0.25">
      <c r="A367" s="1">
        <v>40330</v>
      </c>
      <c r="B367">
        <v>276710.75</v>
      </c>
      <c r="C367">
        <v>14504991.66</v>
      </c>
      <c r="D367">
        <v>14781702.41</v>
      </c>
      <c r="E367">
        <v>14781475.901387401</v>
      </c>
      <c r="F367">
        <v>20</v>
      </c>
      <c r="G367">
        <v>3226898.8289640602</v>
      </c>
      <c r="H367">
        <v>4.8333186692940799</v>
      </c>
      <c r="I367">
        <v>815154.452567806</v>
      </c>
      <c r="J367">
        <v>0</v>
      </c>
    </row>
    <row r="368" spans="1:10" hidden="1" x14ac:dyDescent="0.25">
      <c r="A368" s="1">
        <v>40360</v>
      </c>
      <c r="B368">
        <v>335200.3</v>
      </c>
      <c r="C368">
        <v>15676153.039999999</v>
      </c>
      <c r="D368">
        <v>16011353.34</v>
      </c>
      <c r="E368">
        <v>17007695.177645601</v>
      </c>
      <c r="F368">
        <v>20</v>
      </c>
      <c r="G368">
        <v>3603416.7345902501</v>
      </c>
      <c r="H368">
        <v>4.8518343242063997</v>
      </c>
      <c r="I368">
        <v>475485.81965905702</v>
      </c>
      <c r="J368">
        <v>0</v>
      </c>
    </row>
    <row r="369" spans="1:10" hidden="1" x14ac:dyDescent="0.25">
      <c r="A369" s="1">
        <v>40391</v>
      </c>
      <c r="B369">
        <v>326985.15999999997</v>
      </c>
      <c r="C369">
        <v>14605056.050000001</v>
      </c>
      <c r="D369">
        <v>14932041.210000001</v>
      </c>
      <c r="E369">
        <v>14921489.1405658</v>
      </c>
      <c r="F369">
        <v>20</v>
      </c>
      <c r="G369">
        <v>3299601.29664071</v>
      </c>
      <c r="H369">
        <v>4.63324104814299</v>
      </c>
      <c r="I369">
        <v>366359.02953573002</v>
      </c>
      <c r="J369">
        <v>0</v>
      </c>
    </row>
    <row r="370" spans="1:10" hidden="1" x14ac:dyDescent="0.25">
      <c r="A370" s="1">
        <v>40422</v>
      </c>
      <c r="B370">
        <v>154033.45000000001</v>
      </c>
      <c r="C370">
        <v>11605544.369999999</v>
      </c>
      <c r="D370">
        <v>11759577.82</v>
      </c>
      <c r="E370">
        <v>11966910.320000101</v>
      </c>
      <c r="F370">
        <v>20</v>
      </c>
      <c r="G370">
        <v>3054703.3281309102</v>
      </c>
      <c r="H370">
        <v>4.0427549877884799</v>
      </c>
      <c r="I370">
        <v>382506.79601515498</v>
      </c>
      <c r="J370">
        <v>0</v>
      </c>
    </row>
    <row r="371" spans="1:10" hidden="1" x14ac:dyDescent="0.25">
      <c r="A371" s="1">
        <v>40452</v>
      </c>
      <c r="B371">
        <v>249169.29</v>
      </c>
      <c r="C371">
        <v>11246389.609999999</v>
      </c>
      <c r="D371">
        <v>11495558.9</v>
      </c>
      <c r="E371">
        <v>11508804.8453355</v>
      </c>
      <c r="F371">
        <v>20</v>
      </c>
      <c r="G371">
        <v>3151944.3827365199</v>
      </c>
      <c r="H371">
        <v>3.7809241724888598</v>
      </c>
      <c r="I371">
        <v>408457.86169342499</v>
      </c>
      <c r="J371">
        <v>0</v>
      </c>
    </row>
    <row r="372" spans="1:10" hidden="1" x14ac:dyDescent="0.25">
      <c r="A372" s="1">
        <v>40483</v>
      </c>
      <c r="B372">
        <v>270417.90999999997</v>
      </c>
      <c r="C372">
        <v>10058495.67</v>
      </c>
      <c r="D372">
        <v>10328913.58</v>
      </c>
      <c r="E372">
        <v>8804444.1698768009</v>
      </c>
      <c r="F372">
        <v>20</v>
      </c>
      <c r="G372">
        <v>2904288.6859379499</v>
      </c>
      <c r="H372">
        <v>3.1579082910649801</v>
      </c>
      <c r="I372">
        <v>367033.15109286999</v>
      </c>
      <c r="J372">
        <v>0</v>
      </c>
    </row>
    <row r="373" spans="1:10" hidden="1" x14ac:dyDescent="0.25">
      <c r="A373" s="1">
        <v>40513</v>
      </c>
      <c r="B373">
        <v>341627.75</v>
      </c>
      <c r="C373">
        <v>14686881.060000001</v>
      </c>
      <c r="D373">
        <v>15028508.810000001</v>
      </c>
      <c r="E373">
        <v>14989088.6054828</v>
      </c>
      <c r="F373">
        <v>20</v>
      </c>
      <c r="G373">
        <v>3457136.50756909</v>
      </c>
      <c r="H373">
        <v>4.4622529544192702</v>
      </c>
      <c r="I373">
        <v>437528.98924807803</v>
      </c>
      <c r="J373">
        <v>0</v>
      </c>
    </row>
    <row r="374" spans="1:10" hidden="1" x14ac:dyDescent="0.25">
      <c r="A374" s="1">
        <v>40544</v>
      </c>
      <c r="B374">
        <v>316094.64</v>
      </c>
      <c r="C374">
        <v>15312546.34</v>
      </c>
      <c r="D374">
        <v>15628640.98</v>
      </c>
      <c r="E374">
        <v>15628757.619625499</v>
      </c>
      <c r="F374">
        <v>20</v>
      </c>
      <c r="G374">
        <v>3457243.0842013899</v>
      </c>
      <c r="H374">
        <v>4.6398594197140302</v>
      </c>
      <c r="I374">
        <v>412364.27084748802</v>
      </c>
      <c r="J374">
        <v>0</v>
      </c>
    </row>
    <row r="375" spans="1:10" hidden="1" x14ac:dyDescent="0.25">
      <c r="A375" s="1">
        <v>40575</v>
      </c>
      <c r="B375">
        <v>247230.6</v>
      </c>
      <c r="C375">
        <v>13422387.67</v>
      </c>
      <c r="D375">
        <v>13669618.27</v>
      </c>
      <c r="E375">
        <v>13678497.720225601</v>
      </c>
      <c r="F375">
        <v>20</v>
      </c>
      <c r="G375">
        <v>3223437.2451164201</v>
      </c>
      <c r="H375">
        <v>4.3568288453727098</v>
      </c>
      <c r="I375">
        <v>365466.65054637799</v>
      </c>
      <c r="J375">
        <v>0</v>
      </c>
    </row>
    <row r="376" spans="1:10" hidden="1" x14ac:dyDescent="0.25">
      <c r="A376" s="1">
        <v>40603</v>
      </c>
      <c r="B376">
        <v>216211.78</v>
      </c>
      <c r="C376">
        <v>14893724.58</v>
      </c>
      <c r="D376">
        <v>15109936.359999999</v>
      </c>
      <c r="E376">
        <v>15152482.267147901</v>
      </c>
      <c r="F376">
        <v>20</v>
      </c>
      <c r="G376">
        <v>3762696.9150382401</v>
      </c>
      <c r="H376">
        <v>4.1418203555505997</v>
      </c>
      <c r="I376">
        <v>431932.40732495498</v>
      </c>
      <c r="J376">
        <v>0</v>
      </c>
    </row>
    <row r="377" spans="1:10" hidden="1" x14ac:dyDescent="0.25">
      <c r="A377" s="1">
        <v>40634</v>
      </c>
      <c r="B377">
        <v>211471.28</v>
      </c>
      <c r="C377">
        <v>15579333.140000001</v>
      </c>
      <c r="D377">
        <v>15790804.42</v>
      </c>
      <c r="E377">
        <v>15890013.7665741</v>
      </c>
      <c r="F377">
        <v>20</v>
      </c>
      <c r="G377">
        <v>3672049.0705538299</v>
      </c>
      <c r="H377">
        <v>4.4418454343045504</v>
      </c>
      <c r="I377">
        <v>420660.63200771902</v>
      </c>
      <c r="J377">
        <v>0</v>
      </c>
    </row>
    <row r="378" spans="1:10" hidden="1" x14ac:dyDescent="0.25">
      <c r="A378" s="1">
        <v>40664</v>
      </c>
      <c r="B378">
        <v>301260.32</v>
      </c>
      <c r="C378">
        <v>14943290.130000001</v>
      </c>
      <c r="D378">
        <v>15244550.449999999</v>
      </c>
      <c r="E378">
        <v>15416697.2257965</v>
      </c>
      <c r="F378">
        <v>20</v>
      </c>
      <c r="G378">
        <v>3481557.13080739</v>
      </c>
      <c r="H378">
        <v>4.5530259141379803</v>
      </c>
      <c r="I378">
        <v>434922.612321419</v>
      </c>
      <c r="J378">
        <v>0</v>
      </c>
    </row>
    <row r="379" spans="1:10" hidden="1" x14ac:dyDescent="0.25">
      <c r="A379" s="1">
        <v>40695</v>
      </c>
      <c r="B379">
        <v>323791.93</v>
      </c>
      <c r="C379">
        <v>14994467.470000001</v>
      </c>
      <c r="D379">
        <v>15318259.4</v>
      </c>
      <c r="E379">
        <v>15359253.7033295</v>
      </c>
      <c r="F379">
        <v>20</v>
      </c>
      <c r="G379">
        <v>3352562.4752425398</v>
      </c>
      <c r="H379">
        <v>4.7047112893289604</v>
      </c>
      <c r="I379">
        <v>413584.82212473801</v>
      </c>
      <c r="J379">
        <v>0</v>
      </c>
    </row>
    <row r="380" spans="1:10" hidden="1" x14ac:dyDescent="0.25">
      <c r="A380" s="1">
        <v>40725</v>
      </c>
      <c r="B380">
        <v>334613.86</v>
      </c>
      <c r="C380">
        <v>15460597.689999999</v>
      </c>
      <c r="D380">
        <v>15795211.550000001</v>
      </c>
      <c r="E380">
        <v>15828017.6252892</v>
      </c>
      <c r="F380">
        <v>20</v>
      </c>
      <c r="G380">
        <v>3517719.4931378299</v>
      </c>
      <c r="H380">
        <v>4.6218245351182903</v>
      </c>
      <c r="I380">
        <v>430264.63575910399</v>
      </c>
      <c r="J380">
        <v>0</v>
      </c>
    </row>
    <row r="381" spans="1:10" hidden="1" x14ac:dyDescent="0.25">
      <c r="A381" s="1">
        <v>40756</v>
      </c>
      <c r="B381">
        <v>373390.22</v>
      </c>
      <c r="C381">
        <v>15233201.48</v>
      </c>
      <c r="D381">
        <v>15606591.699999999</v>
      </c>
      <c r="E381">
        <v>15882695.5530321</v>
      </c>
      <c r="F381">
        <v>20</v>
      </c>
      <c r="G381">
        <v>3653274.17930101</v>
      </c>
      <c r="H381">
        <v>4.4656268649945501</v>
      </c>
      <c r="I381">
        <v>431463.76724535797</v>
      </c>
      <c r="J381">
        <v>0</v>
      </c>
    </row>
    <row r="382" spans="1:10" hidden="1" x14ac:dyDescent="0.25">
      <c r="A382" s="1">
        <v>40787</v>
      </c>
      <c r="B382">
        <v>502613.16</v>
      </c>
      <c r="C382">
        <v>12669860.85</v>
      </c>
      <c r="D382">
        <v>13172474.01</v>
      </c>
      <c r="E382">
        <v>13172737.1727592</v>
      </c>
      <c r="F382">
        <v>20</v>
      </c>
      <c r="G382">
        <v>3283584.1392127201</v>
      </c>
      <c r="H382">
        <v>4.1456518700787299</v>
      </c>
      <c r="I382">
        <v>439859.55452883098</v>
      </c>
      <c r="J382">
        <v>0</v>
      </c>
    </row>
    <row r="383" spans="1:10" hidden="1" x14ac:dyDescent="0.25">
      <c r="A383" s="1">
        <v>40817</v>
      </c>
      <c r="B383">
        <v>373365.91</v>
      </c>
      <c r="C383">
        <v>13080733.75</v>
      </c>
      <c r="D383">
        <v>13454099.66</v>
      </c>
      <c r="E383">
        <v>13290887.6356689</v>
      </c>
      <c r="F383">
        <v>20</v>
      </c>
      <c r="G383">
        <v>3631482.0895234901</v>
      </c>
      <c r="H383">
        <v>3.7838679494963801</v>
      </c>
      <c r="I383">
        <v>450161.05204922199</v>
      </c>
      <c r="J383">
        <v>0</v>
      </c>
    </row>
    <row r="384" spans="1:10" hidden="1" x14ac:dyDescent="0.25">
      <c r="A384" s="1">
        <v>40848</v>
      </c>
      <c r="B384">
        <v>302351.21999999997</v>
      </c>
      <c r="C384">
        <v>11903874.85</v>
      </c>
      <c r="D384">
        <v>12206226.07</v>
      </c>
      <c r="E384">
        <v>12229048.559080999</v>
      </c>
      <c r="F384">
        <v>20</v>
      </c>
      <c r="G384">
        <v>3589808.3252400798</v>
      </c>
      <c r="H384">
        <v>3.5296173747644701</v>
      </c>
      <c r="I384">
        <v>441601.27776054799</v>
      </c>
      <c r="J384">
        <v>0</v>
      </c>
    </row>
    <row r="385" spans="1:10" hidden="1" x14ac:dyDescent="0.25">
      <c r="A385" s="1">
        <v>40878</v>
      </c>
      <c r="B385">
        <v>169755.67</v>
      </c>
      <c r="C385">
        <v>12236496.140000001</v>
      </c>
      <c r="D385">
        <v>12406251.810000001</v>
      </c>
      <c r="E385">
        <v>12395500.533753799</v>
      </c>
      <c r="F385">
        <v>20</v>
      </c>
      <c r="G385">
        <v>3704364.8622238501</v>
      </c>
      <c r="H385">
        <v>3.4715391457311302</v>
      </c>
      <c r="I385">
        <v>464347.095527169</v>
      </c>
      <c r="J385">
        <v>0</v>
      </c>
    </row>
    <row r="386" spans="1:10" hidden="1" x14ac:dyDescent="0.25">
      <c r="A386" s="1">
        <v>40909</v>
      </c>
      <c r="B386">
        <v>468174.23</v>
      </c>
      <c r="C386">
        <v>10105602.439999999</v>
      </c>
      <c r="D386">
        <v>10573776.67</v>
      </c>
      <c r="E386">
        <v>10574650.789672799</v>
      </c>
      <c r="F386">
        <v>20</v>
      </c>
      <c r="G386">
        <v>3617113.47580782</v>
      </c>
      <c r="H386">
        <v>3.04545843685694</v>
      </c>
      <c r="I386">
        <v>441117.96229502303</v>
      </c>
      <c r="J386">
        <v>0</v>
      </c>
    </row>
    <row r="387" spans="1:10" hidden="1" x14ac:dyDescent="0.25">
      <c r="A387" s="1">
        <v>40940</v>
      </c>
      <c r="B387">
        <v>281476.2</v>
      </c>
      <c r="C387">
        <v>8628450.0800000001</v>
      </c>
      <c r="D387">
        <v>8909926.2799999993</v>
      </c>
      <c r="E387">
        <v>8912186.4545630608</v>
      </c>
      <c r="F387">
        <v>20</v>
      </c>
      <c r="G387">
        <v>3359105.6657841098</v>
      </c>
      <c r="H387">
        <v>2.7547285951192402</v>
      </c>
      <c r="I387">
        <v>341237.97699952801</v>
      </c>
      <c r="J387">
        <v>0</v>
      </c>
    </row>
    <row r="388" spans="1:10" hidden="1" x14ac:dyDescent="0.25">
      <c r="A388" s="1">
        <v>40969</v>
      </c>
      <c r="B388">
        <v>243627.6</v>
      </c>
      <c r="C388">
        <v>8109766.1699999999</v>
      </c>
      <c r="D388">
        <v>8353393.7699999996</v>
      </c>
      <c r="E388">
        <v>8354270.96965981</v>
      </c>
      <c r="F388">
        <v>20</v>
      </c>
      <c r="G388">
        <v>3628030.1824391801</v>
      </c>
      <c r="H388">
        <v>2.4270260389450802</v>
      </c>
      <c r="I388">
        <v>451052.753198797</v>
      </c>
      <c r="J388">
        <v>0</v>
      </c>
    </row>
    <row r="389" spans="1:10" hidden="1" x14ac:dyDescent="0.25">
      <c r="A389" s="1">
        <v>41000</v>
      </c>
      <c r="B389">
        <v>223753.85</v>
      </c>
      <c r="C389">
        <v>7055923.3499999996</v>
      </c>
      <c r="D389">
        <v>7279677.2000000002</v>
      </c>
      <c r="E389">
        <v>7279854.9823594801</v>
      </c>
      <c r="F389">
        <v>20</v>
      </c>
      <c r="G389">
        <v>3557143.1770983501</v>
      </c>
      <c r="H389">
        <v>2.1695907686487899</v>
      </c>
      <c r="I389">
        <v>437690.01743516099</v>
      </c>
      <c r="J389">
        <v>0</v>
      </c>
    </row>
    <row r="390" spans="1:10" hidden="1" x14ac:dyDescent="0.25">
      <c r="A390" s="1">
        <v>41030</v>
      </c>
      <c r="B390">
        <v>226151.53</v>
      </c>
      <c r="C390">
        <v>7981268.5300000003</v>
      </c>
      <c r="D390">
        <v>8207420.0599999996</v>
      </c>
      <c r="E390">
        <v>8274750.2536927201</v>
      </c>
      <c r="F390">
        <v>20</v>
      </c>
      <c r="G390">
        <v>3600786.7327474002</v>
      </c>
      <c r="H390">
        <v>2.41943711430085</v>
      </c>
      <c r="I390">
        <v>437126.80819847202</v>
      </c>
      <c r="J390">
        <v>0</v>
      </c>
    </row>
    <row r="391" spans="1:10" hidden="1" x14ac:dyDescent="0.25">
      <c r="A391" s="1">
        <v>41061</v>
      </c>
      <c r="B391">
        <v>237815.45</v>
      </c>
      <c r="C391">
        <v>8311731.8799999999</v>
      </c>
      <c r="D391">
        <v>8549547.3300000001</v>
      </c>
      <c r="E391">
        <v>8553905.9074394498</v>
      </c>
      <c r="F391">
        <v>20</v>
      </c>
      <c r="G391">
        <v>3558328.3891504901</v>
      </c>
      <c r="H391">
        <v>2.5241000184593698</v>
      </c>
      <c r="I391">
        <v>427670.84529982298</v>
      </c>
      <c r="J391">
        <v>0</v>
      </c>
    </row>
    <row r="392" spans="1:10" hidden="1" x14ac:dyDescent="0.25">
      <c r="A392" s="1">
        <v>41091</v>
      </c>
      <c r="B392">
        <v>321564.11</v>
      </c>
      <c r="C392">
        <v>10438035.48</v>
      </c>
      <c r="D392">
        <v>10759599.59</v>
      </c>
      <c r="E392">
        <v>10759292.505640499</v>
      </c>
      <c r="F392">
        <v>20</v>
      </c>
      <c r="G392">
        <v>3746938.1706518601</v>
      </c>
      <c r="H392">
        <v>2.9752629261970198</v>
      </c>
      <c r="I392">
        <v>388833.72025248199</v>
      </c>
      <c r="J392">
        <v>0</v>
      </c>
    </row>
    <row r="393" spans="1:10" hidden="1" x14ac:dyDescent="0.25">
      <c r="A393" s="1">
        <v>41122</v>
      </c>
      <c r="B393">
        <v>292149.01</v>
      </c>
      <c r="C393">
        <v>9174579.2699999996</v>
      </c>
      <c r="D393">
        <v>9466728.2799999993</v>
      </c>
      <c r="E393">
        <v>9467178.9416399691</v>
      </c>
      <c r="F393">
        <v>20</v>
      </c>
      <c r="G393">
        <v>3227504.5235491302</v>
      </c>
      <c r="H393">
        <v>3.03823024628994</v>
      </c>
      <c r="I393">
        <v>338722.92184463202</v>
      </c>
      <c r="J393">
        <v>0</v>
      </c>
    </row>
    <row r="394" spans="1:10" hidden="1" x14ac:dyDescent="0.25">
      <c r="A394" s="1">
        <v>41153</v>
      </c>
      <c r="B394">
        <v>252309.98</v>
      </c>
      <c r="C394">
        <v>9222832.5199999996</v>
      </c>
      <c r="D394">
        <v>9475142.5</v>
      </c>
      <c r="E394">
        <v>9476965.7128662709</v>
      </c>
      <c r="F394">
        <v>20</v>
      </c>
      <c r="G394">
        <v>3467157.3585043098</v>
      </c>
      <c r="H394">
        <v>2.8383810933715101</v>
      </c>
      <c r="I394">
        <v>364148.18125630799</v>
      </c>
      <c r="J394">
        <v>0</v>
      </c>
    </row>
    <row r="395" spans="1:10" hidden="1" x14ac:dyDescent="0.25">
      <c r="A395" s="1">
        <v>41183</v>
      </c>
      <c r="B395">
        <v>304847.94</v>
      </c>
      <c r="C395">
        <v>12003645.84</v>
      </c>
      <c r="D395">
        <v>12308493.779999999</v>
      </c>
      <c r="E395">
        <v>12309460.876021201</v>
      </c>
      <c r="F395">
        <v>20</v>
      </c>
      <c r="G395">
        <v>3830897.53566849</v>
      </c>
      <c r="H395">
        <v>3.3197557909036299</v>
      </c>
      <c r="I395">
        <v>408183.40237273101</v>
      </c>
      <c r="J395">
        <v>0</v>
      </c>
    </row>
    <row r="396" spans="1:10" hidden="1" x14ac:dyDescent="0.25">
      <c r="A396" s="1">
        <v>41214</v>
      </c>
      <c r="B396">
        <v>358585.31</v>
      </c>
      <c r="C396">
        <v>13351238.130000001</v>
      </c>
      <c r="D396">
        <v>13709823.439999999</v>
      </c>
      <c r="E396">
        <v>13710941.5858506</v>
      </c>
      <c r="F396">
        <v>20</v>
      </c>
      <c r="G396">
        <v>4019006.0722573199</v>
      </c>
      <c r="H396">
        <v>3.5158333854480799</v>
      </c>
      <c r="I396">
        <v>419214.13931027002</v>
      </c>
      <c r="J396">
        <v>0</v>
      </c>
    </row>
    <row r="397" spans="1:10" hidden="1" x14ac:dyDescent="0.25">
      <c r="A397" s="1">
        <v>41244</v>
      </c>
      <c r="B397">
        <v>363268.68</v>
      </c>
      <c r="C397">
        <v>13788364.779999999</v>
      </c>
      <c r="D397">
        <v>14151633.460000001</v>
      </c>
      <c r="E397">
        <v>14151629.355746601</v>
      </c>
      <c r="F397">
        <v>20</v>
      </c>
      <c r="G397">
        <v>4127804.4652244998</v>
      </c>
      <c r="H397">
        <v>3.532698213288</v>
      </c>
      <c r="I397">
        <v>430658.10335421201</v>
      </c>
      <c r="J397">
        <v>0</v>
      </c>
    </row>
    <row r="398" spans="1:10" hidden="1" x14ac:dyDescent="0.25">
      <c r="A398" s="1">
        <v>41275</v>
      </c>
      <c r="B398">
        <v>352064.23</v>
      </c>
      <c r="C398">
        <v>12562407.289999999</v>
      </c>
      <c r="D398">
        <v>12914471.52</v>
      </c>
      <c r="E398">
        <v>12912932.4882385</v>
      </c>
      <c r="F398">
        <v>20</v>
      </c>
      <c r="G398">
        <v>4105230.1342321299</v>
      </c>
      <c r="H398">
        <v>3.2558009008245898</v>
      </c>
      <c r="I398">
        <v>452879.48088667798</v>
      </c>
      <c r="J398">
        <v>0</v>
      </c>
    </row>
    <row r="399" spans="1:10" hidden="1" x14ac:dyDescent="0.25">
      <c r="A399" s="1">
        <v>41306</v>
      </c>
      <c r="B399">
        <v>343384.03</v>
      </c>
      <c r="C399">
        <v>11083565.68</v>
      </c>
      <c r="D399">
        <v>11426949.710000001</v>
      </c>
      <c r="E399">
        <v>11356931.464305401</v>
      </c>
      <c r="F399">
        <v>20</v>
      </c>
      <c r="G399">
        <v>3532687.4964948799</v>
      </c>
      <c r="H399">
        <v>3.3326822205578601</v>
      </c>
      <c r="I399">
        <v>416393.34605010302</v>
      </c>
      <c r="J399">
        <v>0</v>
      </c>
    </row>
    <row r="400" spans="1:10" hidden="1" x14ac:dyDescent="0.25">
      <c r="A400" s="1">
        <v>41334</v>
      </c>
      <c r="B400">
        <v>408708.82</v>
      </c>
      <c r="C400">
        <v>13974375.460000001</v>
      </c>
      <c r="D400">
        <v>14383084.279999999</v>
      </c>
      <c r="E400">
        <v>14383088.925236501</v>
      </c>
      <c r="F400">
        <v>20</v>
      </c>
      <c r="G400">
        <v>4020816.7977016801</v>
      </c>
      <c r="H400">
        <v>3.6975952979309299</v>
      </c>
      <c r="I400">
        <v>484264.35978697898</v>
      </c>
      <c r="J400">
        <v>0</v>
      </c>
    </row>
    <row r="401" spans="1:10" hidden="1" x14ac:dyDescent="0.25">
      <c r="A401" s="1">
        <v>41365</v>
      </c>
      <c r="B401">
        <v>509034.05</v>
      </c>
      <c r="C401">
        <v>13718827.609999999</v>
      </c>
      <c r="D401">
        <v>14227861.66</v>
      </c>
      <c r="E401">
        <v>14228543.993747201</v>
      </c>
      <c r="F401">
        <v>20</v>
      </c>
      <c r="G401">
        <v>3533424.9274199102</v>
      </c>
      <c r="H401">
        <v>4.1403206844428802</v>
      </c>
      <c r="I401">
        <v>400968.32017552602</v>
      </c>
      <c r="J401">
        <v>0</v>
      </c>
    </row>
    <row r="402" spans="1:10" hidden="1" x14ac:dyDescent="0.25">
      <c r="A402" s="1">
        <v>41395</v>
      </c>
      <c r="B402">
        <v>521447.67999999999</v>
      </c>
      <c r="C402">
        <v>15791614.130000001</v>
      </c>
      <c r="D402">
        <v>16313061.810000001</v>
      </c>
      <c r="E402">
        <v>16313074.689765999</v>
      </c>
      <c r="F402">
        <v>20</v>
      </c>
      <c r="G402">
        <v>4076019.2154437001</v>
      </c>
      <c r="H402">
        <v>4.1191878458417799</v>
      </c>
      <c r="I402">
        <v>476814.12190722598</v>
      </c>
      <c r="J402">
        <v>0</v>
      </c>
    </row>
    <row r="403" spans="1:10" hidden="1" x14ac:dyDescent="0.25">
      <c r="A403" s="1">
        <v>41426</v>
      </c>
      <c r="B403">
        <v>197260.39</v>
      </c>
      <c r="C403">
        <v>13677796.310000001</v>
      </c>
      <c r="D403">
        <v>13875056.699999999</v>
      </c>
      <c r="E403">
        <v>13876793.553734399</v>
      </c>
      <c r="F403">
        <v>20</v>
      </c>
      <c r="G403">
        <v>3595453.0088969599</v>
      </c>
      <c r="H403">
        <v>3.9808609955670198</v>
      </c>
      <c r="I403">
        <v>436205.09077750798</v>
      </c>
      <c r="J403">
        <v>0</v>
      </c>
    </row>
    <row r="404" spans="1:10" hidden="1" x14ac:dyDescent="0.25">
      <c r="A404" s="1">
        <v>41456</v>
      </c>
      <c r="B404">
        <v>488097.56</v>
      </c>
      <c r="C404">
        <v>12838287.82</v>
      </c>
      <c r="D404">
        <v>13326385.380000001</v>
      </c>
      <c r="E404">
        <v>13329701.9200949</v>
      </c>
      <c r="F404">
        <v>20</v>
      </c>
      <c r="G404">
        <v>3744606.3363147001</v>
      </c>
      <c r="H404">
        <v>3.6587170482170701</v>
      </c>
      <c r="I404">
        <v>370753.12144134397</v>
      </c>
      <c r="J404">
        <v>0</v>
      </c>
    </row>
    <row r="405" spans="1:10" hidden="1" x14ac:dyDescent="0.25">
      <c r="A405" s="1">
        <v>41487</v>
      </c>
      <c r="B405">
        <v>444819.32</v>
      </c>
      <c r="C405">
        <v>11676952.800000001</v>
      </c>
      <c r="D405">
        <v>12121772.119999999</v>
      </c>
      <c r="E405">
        <v>12121685.6391425</v>
      </c>
      <c r="F405">
        <v>20</v>
      </c>
      <c r="G405">
        <v>3614393.4490958098</v>
      </c>
      <c r="H405">
        <v>3.4570661064288801</v>
      </c>
      <c r="I405">
        <v>373511.44902514998</v>
      </c>
      <c r="J405">
        <v>0</v>
      </c>
    </row>
    <row r="406" spans="1:10" hidden="1" x14ac:dyDescent="0.25">
      <c r="A406" s="1">
        <v>41518</v>
      </c>
      <c r="B406">
        <v>442286.57</v>
      </c>
      <c r="C406">
        <v>12491959.050000001</v>
      </c>
      <c r="D406">
        <v>12934245.619999999</v>
      </c>
      <c r="E406">
        <v>12934222.1835286</v>
      </c>
      <c r="F406">
        <v>20</v>
      </c>
      <c r="G406">
        <v>3679296.89777222</v>
      </c>
      <c r="H406">
        <v>3.61173895025436</v>
      </c>
      <c r="I406">
        <v>354437.73170538101</v>
      </c>
      <c r="J406">
        <v>0</v>
      </c>
    </row>
    <row r="407" spans="1:10" hidden="1" x14ac:dyDescent="0.25">
      <c r="A407" s="1">
        <v>41548</v>
      </c>
      <c r="B407">
        <v>436952.84</v>
      </c>
      <c r="C407">
        <v>11447904.75</v>
      </c>
      <c r="D407">
        <v>11884857.59</v>
      </c>
      <c r="E407">
        <v>11900284.228669301</v>
      </c>
      <c r="F407">
        <v>20</v>
      </c>
      <c r="G407">
        <v>3365870.6442591702</v>
      </c>
      <c r="H407">
        <v>3.6343264294855202</v>
      </c>
      <c r="I407">
        <v>332388.41199119203</v>
      </c>
      <c r="J407">
        <v>0</v>
      </c>
    </row>
    <row r="408" spans="1:10" hidden="1" x14ac:dyDescent="0.25">
      <c r="A408" s="1">
        <v>41579</v>
      </c>
      <c r="B408">
        <v>394914.93</v>
      </c>
      <c r="C408">
        <v>11058246.26</v>
      </c>
      <c r="D408">
        <v>11453161.189999999</v>
      </c>
      <c r="E408">
        <v>11452261.1006246</v>
      </c>
      <c r="F408">
        <v>20</v>
      </c>
      <c r="G408">
        <v>3308458.3553426801</v>
      </c>
      <c r="H408">
        <v>3.5591396508376398</v>
      </c>
      <c r="I408">
        <v>323004.215020623</v>
      </c>
      <c r="J408">
        <v>0</v>
      </c>
    </row>
    <row r="409" spans="1:10" hidden="1" x14ac:dyDescent="0.25">
      <c r="A409" s="1">
        <v>41609</v>
      </c>
      <c r="B409">
        <v>416571.72</v>
      </c>
      <c r="C409">
        <v>13363475.51</v>
      </c>
      <c r="D409">
        <v>13780047.23</v>
      </c>
      <c r="E409">
        <v>13780255.2858072</v>
      </c>
      <c r="F409">
        <v>20</v>
      </c>
      <c r="G409">
        <v>3481320.29714404</v>
      </c>
      <c r="H409">
        <v>4.0552420284355497</v>
      </c>
      <c r="I409">
        <v>337341.09761702199</v>
      </c>
      <c r="J409">
        <v>0</v>
      </c>
    </row>
    <row r="410" spans="1:10" hidden="1" x14ac:dyDescent="0.25">
      <c r="A410" s="1">
        <v>41640</v>
      </c>
      <c r="B410">
        <v>191466.11</v>
      </c>
      <c r="C410">
        <v>13934884.52</v>
      </c>
      <c r="D410">
        <v>14126350.630000001</v>
      </c>
      <c r="E410">
        <v>14144598.500408599</v>
      </c>
      <c r="F410">
        <v>20</v>
      </c>
      <c r="G410">
        <v>3194907.9605489802</v>
      </c>
      <c r="H410">
        <v>4.5244805674420503</v>
      </c>
      <c r="I410">
        <v>310700.48186118901</v>
      </c>
      <c r="J410">
        <v>0</v>
      </c>
    </row>
    <row r="411" spans="1:10" hidden="1" x14ac:dyDescent="0.25">
      <c r="A411" s="1">
        <v>41671</v>
      </c>
      <c r="B411">
        <v>215912.19</v>
      </c>
      <c r="C411">
        <v>16681640.73</v>
      </c>
      <c r="D411">
        <v>16897552.920000002</v>
      </c>
      <c r="E411">
        <v>16921324.357346199</v>
      </c>
      <c r="F411">
        <v>20</v>
      </c>
      <c r="G411">
        <v>3019313.2043184</v>
      </c>
      <c r="H411">
        <v>5.7032050771229397</v>
      </c>
      <c r="I411">
        <v>298438.03894685098</v>
      </c>
      <c r="J411">
        <v>0</v>
      </c>
    </row>
    <row r="412" spans="1:10" hidden="1" x14ac:dyDescent="0.25">
      <c r="A412" s="1">
        <v>41699</v>
      </c>
      <c r="B412">
        <v>226207.39</v>
      </c>
      <c r="C412">
        <v>15894426.710000001</v>
      </c>
      <c r="D412">
        <v>16120634.1</v>
      </c>
      <c r="E412">
        <v>16139299.883635201</v>
      </c>
      <c r="F412">
        <v>20</v>
      </c>
      <c r="G412">
        <v>3432112.0284853401</v>
      </c>
      <c r="H412">
        <v>4.8011406466568296</v>
      </c>
      <c r="I412">
        <v>338752.68020553398</v>
      </c>
      <c r="J412">
        <v>0</v>
      </c>
    </row>
    <row r="413" spans="1:10" hidden="1" x14ac:dyDescent="0.25">
      <c r="A413" s="1">
        <v>41730</v>
      </c>
      <c r="B413">
        <v>164739.79</v>
      </c>
      <c r="C413">
        <v>15029364.85</v>
      </c>
      <c r="D413">
        <v>15194104.640000001</v>
      </c>
      <c r="E413">
        <v>15212426.3252638</v>
      </c>
      <c r="F413">
        <v>20</v>
      </c>
      <c r="G413">
        <v>3363139.4439751501</v>
      </c>
      <c r="H413">
        <v>4.61198258478756</v>
      </c>
      <c r="I413">
        <v>298314.22056164802</v>
      </c>
      <c r="J413">
        <v>0</v>
      </c>
    </row>
    <row r="414" spans="1:10" hidden="1" x14ac:dyDescent="0.25">
      <c r="A414" s="1">
        <v>41760</v>
      </c>
      <c r="B414">
        <v>203750.65</v>
      </c>
      <c r="C414">
        <v>15901060.439999999</v>
      </c>
      <c r="D414">
        <v>16104811.09</v>
      </c>
      <c r="E414">
        <v>16104808.354968</v>
      </c>
      <c r="F414">
        <v>20</v>
      </c>
      <c r="G414">
        <v>3577997.19551697</v>
      </c>
      <c r="H414">
        <v>4.5985797129501798</v>
      </c>
      <c r="I414">
        <v>348896.96132894699</v>
      </c>
      <c r="J414">
        <v>0</v>
      </c>
    </row>
    <row r="415" spans="1:10" hidden="1" x14ac:dyDescent="0.25">
      <c r="A415" s="1">
        <v>41791</v>
      </c>
      <c r="B415">
        <v>157710.91</v>
      </c>
      <c r="C415">
        <v>14792854.810000001</v>
      </c>
      <c r="D415">
        <v>14950565.720000001</v>
      </c>
      <c r="E415">
        <v>14950565.471597999</v>
      </c>
      <c r="F415">
        <v>20</v>
      </c>
      <c r="G415">
        <v>3316014.4529355499</v>
      </c>
      <c r="H415">
        <v>4.60677240900268</v>
      </c>
      <c r="I415">
        <v>325558.41803961701</v>
      </c>
      <c r="J415">
        <v>0</v>
      </c>
    </row>
    <row r="416" spans="1:10" hidden="1" x14ac:dyDescent="0.25">
      <c r="A416" s="1">
        <v>41821</v>
      </c>
      <c r="B416">
        <v>175869.59</v>
      </c>
      <c r="C416">
        <v>12137150.130000001</v>
      </c>
      <c r="D416">
        <v>12313019.720000001</v>
      </c>
      <c r="E416">
        <v>12312335.852747399</v>
      </c>
      <c r="F416">
        <v>20</v>
      </c>
      <c r="G416">
        <v>3039114.0134418001</v>
      </c>
      <c r="H416">
        <v>4.1805877613205098</v>
      </c>
      <c r="I416">
        <v>392946.99710505101</v>
      </c>
      <c r="J416">
        <v>0</v>
      </c>
    </row>
    <row r="417" spans="1:10" hidden="1" x14ac:dyDescent="0.25">
      <c r="A417" s="1">
        <v>41852</v>
      </c>
      <c r="B417">
        <v>175637.26</v>
      </c>
      <c r="C417">
        <v>12562892.9</v>
      </c>
      <c r="D417">
        <v>12738530.16</v>
      </c>
      <c r="E417">
        <v>12738591.240901399</v>
      </c>
      <c r="F417">
        <v>20</v>
      </c>
      <c r="G417">
        <v>3439937.0193895502</v>
      </c>
      <c r="H417">
        <v>3.83216977793349</v>
      </c>
      <c r="I417">
        <v>443831.44279782701</v>
      </c>
      <c r="J417">
        <v>0</v>
      </c>
    </row>
    <row r="418" spans="1:10" hidden="1" x14ac:dyDescent="0.25">
      <c r="A418" s="1">
        <v>41883</v>
      </c>
      <c r="B418">
        <v>153910.32999999999</v>
      </c>
      <c r="C418">
        <v>12736650.029999999</v>
      </c>
      <c r="D418">
        <v>12890560.359999999</v>
      </c>
      <c r="E418">
        <v>12890558.259914201</v>
      </c>
      <c r="F418">
        <v>20</v>
      </c>
      <c r="G418">
        <v>3397015.3074591998</v>
      </c>
      <c r="H418">
        <v>3.9255638538087401</v>
      </c>
      <c r="I418">
        <v>444642.24188260199</v>
      </c>
      <c r="J418">
        <v>0</v>
      </c>
    </row>
    <row r="419" spans="1:10" hidden="1" x14ac:dyDescent="0.25">
      <c r="A419" s="1">
        <v>41913</v>
      </c>
      <c r="B419">
        <v>151962.99</v>
      </c>
      <c r="C419">
        <v>12098747.470000001</v>
      </c>
      <c r="D419">
        <v>12250710.460000001</v>
      </c>
      <c r="E419">
        <v>12250716.3263241</v>
      </c>
      <c r="F419">
        <v>20</v>
      </c>
      <c r="G419">
        <v>3311869.8025758001</v>
      </c>
      <c r="H419">
        <v>3.8394178291806398</v>
      </c>
      <c r="I419">
        <v>464935.64161039999</v>
      </c>
      <c r="J419">
        <v>0</v>
      </c>
    </row>
    <row r="420" spans="1:10" hidden="1" x14ac:dyDescent="0.25">
      <c r="A420" s="1">
        <v>41944</v>
      </c>
      <c r="B420">
        <v>110136.13</v>
      </c>
      <c r="C420">
        <v>12200497.84</v>
      </c>
      <c r="D420">
        <v>12310633.970000001</v>
      </c>
      <c r="E420">
        <v>12310133.4240613</v>
      </c>
      <c r="F420">
        <v>20</v>
      </c>
      <c r="G420">
        <v>3240570.8339133998</v>
      </c>
      <c r="H420">
        <v>3.9376838673900201</v>
      </c>
      <c r="I420">
        <v>450210.06977407401</v>
      </c>
      <c r="J420">
        <v>0</v>
      </c>
    </row>
    <row r="421" spans="1:10" hidden="1" x14ac:dyDescent="0.25">
      <c r="A421" s="1">
        <v>41974</v>
      </c>
      <c r="B421">
        <v>158286.6</v>
      </c>
      <c r="C421">
        <v>11765547.09</v>
      </c>
      <c r="D421">
        <v>11923833.689999999</v>
      </c>
      <c r="E421">
        <v>11923901.447079699</v>
      </c>
      <c r="F421">
        <v>20</v>
      </c>
      <c r="G421">
        <v>3366056.6068246998</v>
      </c>
      <c r="H421">
        <v>3.6798032448915099</v>
      </c>
      <c r="I421">
        <v>462524.57720226003</v>
      </c>
      <c r="J421">
        <v>0</v>
      </c>
    </row>
    <row r="422" spans="1:10" hidden="1" x14ac:dyDescent="0.25">
      <c r="A422" s="1">
        <v>42005</v>
      </c>
      <c r="B422">
        <v>93002.11</v>
      </c>
      <c r="C422">
        <v>9773706.1500000004</v>
      </c>
      <c r="D422">
        <v>9866708.2599999998</v>
      </c>
      <c r="E422">
        <v>9867419.8564279992</v>
      </c>
      <c r="F422">
        <v>20</v>
      </c>
      <c r="G422">
        <v>3404761.4341886099</v>
      </c>
      <c r="H422">
        <v>3.0351371259514202</v>
      </c>
      <c r="I422">
        <v>466497.97748546902</v>
      </c>
      <c r="J422">
        <v>0</v>
      </c>
    </row>
    <row r="423" spans="1:10" hidden="1" x14ac:dyDescent="0.25">
      <c r="A423" s="1">
        <v>42036</v>
      </c>
      <c r="B423">
        <v>220642.52</v>
      </c>
      <c r="C423">
        <v>7123294.4900000002</v>
      </c>
      <c r="D423">
        <v>7343937.0099999998</v>
      </c>
      <c r="E423">
        <v>7343791.8534597596</v>
      </c>
      <c r="F423">
        <v>20</v>
      </c>
      <c r="G423">
        <v>2731077.1020644298</v>
      </c>
      <c r="H423">
        <v>2.8233039185484299</v>
      </c>
      <c r="I423">
        <v>366868.83065668098</v>
      </c>
      <c r="J423">
        <v>0</v>
      </c>
    </row>
    <row r="424" spans="1:10" hidden="1" x14ac:dyDescent="0.25">
      <c r="A424" s="1">
        <v>42064</v>
      </c>
      <c r="B424">
        <v>281799.26</v>
      </c>
      <c r="C424">
        <v>7470668.9800000004</v>
      </c>
      <c r="D424">
        <v>7752468.2400000002</v>
      </c>
      <c r="E424">
        <v>7752467.1583273904</v>
      </c>
      <c r="F424">
        <v>20</v>
      </c>
      <c r="G424">
        <v>2990729.1486962298</v>
      </c>
      <c r="H424">
        <v>2.7278786662352199</v>
      </c>
      <c r="I424">
        <v>405879.08288888098</v>
      </c>
      <c r="J424">
        <v>0</v>
      </c>
    </row>
    <row r="425" spans="1:10" hidden="1" x14ac:dyDescent="0.25">
      <c r="A425" s="1">
        <v>42095</v>
      </c>
      <c r="B425">
        <v>85263.66</v>
      </c>
      <c r="C425">
        <v>7178869.2199999997</v>
      </c>
      <c r="D425">
        <v>7264132.8799999999</v>
      </c>
      <c r="E425">
        <v>7264126.9812833201</v>
      </c>
      <c r="F425">
        <v>20</v>
      </c>
      <c r="G425">
        <v>3039094.1946797702</v>
      </c>
      <c r="H425">
        <v>2.51940185756765</v>
      </c>
      <c r="I425">
        <v>392572.57811597403</v>
      </c>
      <c r="J425">
        <v>0</v>
      </c>
    </row>
    <row r="426" spans="1:10" hidden="1" x14ac:dyDescent="0.25">
      <c r="A426" s="1">
        <v>42125</v>
      </c>
      <c r="B426">
        <v>240094.65</v>
      </c>
      <c r="C426">
        <v>8046263.0999999996</v>
      </c>
      <c r="D426">
        <v>8286357.75</v>
      </c>
      <c r="E426">
        <v>8286116.0656655803</v>
      </c>
      <c r="F426">
        <v>20</v>
      </c>
      <c r="G426">
        <v>3218635.8573584598</v>
      </c>
      <c r="H426">
        <v>2.70230295801364</v>
      </c>
      <c r="I426">
        <v>411613.13244296098</v>
      </c>
      <c r="J426">
        <v>0</v>
      </c>
    </row>
    <row r="427" spans="1:10" hidden="1" x14ac:dyDescent="0.25">
      <c r="A427" s="1">
        <v>42156</v>
      </c>
      <c r="B427">
        <v>82975.820000000007</v>
      </c>
      <c r="C427">
        <v>7985556.4500000002</v>
      </c>
      <c r="D427">
        <v>8068532.2699999996</v>
      </c>
      <c r="E427">
        <v>8069064.9621387003</v>
      </c>
      <c r="F427">
        <v>20</v>
      </c>
      <c r="G427">
        <v>3131769.63831768</v>
      </c>
      <c r="H427">
        <v>2.7030265682832999</v>
      </c>
      <c r="I427">
        <v>396191.57597700501</v>
      </c>
      <c r="J427">
        <v>0</v>
      </c>
    </row>
    <row r="428" spans="1:10" hidden="1" x14ac:dyDescent="0.25">
      <c r="A428" s="1">
        <v>42186</v>
      </c>
      <c r="B428">
        <v>221815.08</v>
      </c>
      <c r="C428">
        <v>7881604.5300000003</v>
      </c>
      <c r="D428">
        <v>8103419.6100000003</v>
      </c>
      <c r="E428">
        <v>8114940.9639146496</v>
      </c>
      <c r="F428">
        <v>20</v>
      </c>
      <c r="G428">
        <v>3093487.3556683399</v>
      </c>
      <c r="H428">
        <v>2.7442668942932502</v>
      </c>
      <c r="I428">
        <v>374413.97416076303</v>
      </c>
      <c r="J428">
        <v>0</v>
      </c>
    </row>
    <row r="429" spans="1:10" hidden="1" x14ac:dyDescent="0.25">
      <c r="A429" s="1">
        <v>42217</v>
      </c>
      <c r="B429">
        <v>216010.34</v>
      </c>
      <c r="C429">
        <v>7606695.3099999996</v>
      </c>
      <c r="D429">
        <v>7822705.6500000004</v>
      </c>
      <c r="E429">
        <v>7822703.5195378596</v>
      </c>
      <c r="F429">
        <v>20</v>
      </c>
      <c r="G429">
        <v>2992774.2438230999</v>
      </c>
      <c r="H429">
        <v>2.7336345604007999</v>
      </c>
      <c r="I429">
        <v>358447.58485434699</v>
      </c>
      <c r="J429">
        <v>0</v>
      </c>
    </row>
    <row r="430" spans="1:10" hidden="1" x14ac:dyDescent="0.25">
      <c r="A430" s="1">
        <v>42248</v>
      </c>
      <c r="B430">
        <v>214124.84</v>
      </c>
      <c r="C430">
        <v>6436547.8799999999</v>
      </c>
      <c r="D430">
        <v>6650672.7199999997</v>
      </c>
      <c r="E430">
        <v>6650672.5743819997</v>
      </c>
      <c r="F430">
        <v>20</v>
      </c>
      <c r="G430">
        <v>2735426.7734534298</v>
      </c>
      <c r="H430">
        <v>2.5537280823522899</v>
      </c>
      <c r="I430">
        <v>334863.59420435899</v>
      </c>
      <c r="J430">
        <v>0</v>
      </c>
    </row>
    <row r="431" spans="1:10" hidden="1" x14ac:dyDescent="0.25">
      <c r="A431" s="1">
        <v>42278</v>
      </c>
      <c r="B431">
        <v>205613.87</v>
      </c>
      <c r="C431">
        <v>6028005.7199999997</v>
      </c>
      <c r="D431">
        <v>6233619.5899999999</v>
      </c>
      <c r="E431">
        <v>6233884.5646080105</v>
      </c>
      <c r="F431">
        <v>20</v>
      </c>
      <c r="G431">
        <v>2846330.88352441</v>
      </c>
      <c r="H431">
        <v>2.3080935970527099</v>
      </c>
      <c r="I431">
        <v>335713.52274808602</v>
      </c>
      <c r="J431">
        <v>0</v>
      </c>
    </row>
    <row r="432" spans="1:10" hidden="1" x14ac:dyDescent="0.25">
      <c r="A432" s="1">
        <v>42309</v>
      </c>
      <c r="B432">
        <v>146039.35999999999</v>
      </c>
      <c r="C432">
        <v>4707330.74</v>
      </c>
      <c r="D432">
        <v>4853370.0999999996</v>
      </c>
      <c r="E432">
        <v>4853374.8908322901</v>
      </c>
      <c r="F432">
        <v>20</v>
      </c>
      <c r="G432">
        <v>2653020.4554452999</v>
      </c>
      <c r="H432">
        <v>1.95216741429869</v>
      </c>
      <c r="I432">
        <v>325765.19175591198</v>
      </c>
      <c r="J432">
        <v>0</v>
      </c>
    </row>
    <row r="433" spans="1:10" hidden="1" x14ac:dyDescent="0.25">
      <c r="A433" s="1">
        <v>42339</v>
      </c>
      <c r="B433">
        <v>153995.17000000001</v>
      </c>
      <c r="C433">
        <v>4461336.4800000004</v>
      </c>
      <c r="D433">
        <v>4615331.6500000004</v>
      </c>
      <c r="E433">
        <v>4615340.26191602</v>
      </c>
      <c r="F433">
        <v>20</v>
      </c>
      <c r="G433">
        <v>2662992.7884186702</v>
      </c>
      <c r="H433">
        <v>1.85539160804709</v>
      </c>
      <c r="I433">
        <v>325554.21000591997</v>
      </c>
      <c r="J433">
        <v>0</v>
      </c>
    </row>
    <row r="434" spans="1:10" hidden="1" x14ac:dyDescent="0.25">
      <c r="A434" s="1">
        <v>42370</v>
      </c>
      <c r="B434">
        <v>172895.35</v>
      </c>
      <c r="C434">
        <v>5216880.5999999996</v>
      </c>
      <c r="D434">
        <v>5389775.9500000002</v>
      </c>
      <c r="E434">
        <v>5389950.2518326901</v>
      </c>
      <c r="F434">
        <v>20</v>
      </c>
      <c r="G434">
        <v>2595659.0126004498</v>
      </c>
      <c r="H434">
        <v>2.1983409352957</v>
      </c>
      <c r="I434">
        <v>316193.209636121</v>
      </c>
      <c r="J434">
        <v>0</v>
      </c>
    </row>
    <row r="435" spans="1:10" hidden="1" x14ac:dyDescent="0.25">
      <c r="A435" s="1">
        <v>42401</v>
      </c>
      <c r="B435">
        <v>136136.19</v>
      </c>
      <c r="C435">
        <v>4133479.86</v>
      </c>
      <c r="D435">
        <v>4269616.05</v>
      </c>
      <c r="E435">
        <v>4269613.2795760604</v>
      </c>
      <c r="F435">
        <v>20</v>
      </c>
      <c r="G435">
        <v>2404903.12819289</v>
      </c>
      <c r="H435">
        <v>1.8954973486370801</v>
      </c>
      <c r="I435">
        <v>288874.2236426</v>
      </c>
      <c r="J435">
        <v>0</v>
      </c>
    </row>
    <row r="436" spans="1:10" hidden="1" x14ac:dyDescent="0.25">
      <c r="A436" s="1">
        <v>42430</v>
      </c>
      <c r="B436">
        <v>45291.13</v>
      </c>
      <c r="C436">
        <v>3615486.84</v>
      </c>
      <c r="D436">
        <v>3660777.97</v>
      </c>
      <c r="E436">
        <v>3660755.9539105501</v>
      </c>
      <c r="F436">
        <v>20</v>
      </c>
      <c r="G436">
        <v>2501164.0877212998</v>
      </c>
      <c r="H436">
        <v>1.5870920746763599</v>
      </c>
      <c r="I436">
        <v>308821.74717704998</v>
      </c>
      <c r="J436">
        <v>0</v>
      </c>
    </row>
    <row r="437" spans="1:10" hidden="1" x14ac:dyDescent="0.25">
      <c r="A437" s="1">
        <v>42461</v>
      </c>
      <c r="B437">
        <v>114371.81</v>
      </c>
      <c r="C437">
        <v>3901743.16</v>
      </c>
      <c r="D437">
        <v>4016114.97</v>
      </c>
      <c r="E437">
        <v>4016195.8573334198</v>
      </c>
      <c r="F437">
        <v>20</v>
      </c>
      <c r="G437">
        <v>2354096.9744380298</v>
      </c>
      <c r="H437">
        <v>1.83311661422323</v>
      </c>
      <c r="I437">
        <v>299138.41800157301</v>
      </c>
      <c r="J437">
        <v>0</v>
      </c>
    </row>
    <row r="438" spans="1:10" hidden="1" x14ac:dyDescent="0.25">
      <c r="A438" s="1">
        <v>42491</v>
      </c>
      <c r="B438">
        <v>123399.53</v>
      </c>
      <c r="C438">
        <v>4169374.96</v>
      </c>
      <c r="D438">
        <v>4292774.49</v>
      </c>
      <c r="E438">
        <v>4294652.4049291098</v>
      </c>
      <c r="F438">
        <v>20</v>
      </c>
      <c r="G438">
        <v>2513416.4455053001</v>
      </c>
      <c r="H438">
        <v>1.83443747407413</v>
      </c>
      <c r="I438">
        <v>316052.91066000803</v>
      </c>
      <c r="J438">
        <v>0</v>
      </c>
    </row>
    <row r="439" spans="1:10" hidden="1" x14ac:dyDescent="0.25">
      <c r="A439" s="1">
        <v>42522</v>
      </c>
      <c r="B439">
        <v>150256.06</v>
      </c>
      <c r="C439">
        <v>4988694.43</v>
      </c>
      <c r="D439">
        <v>5138950.49</v>
      </c>
      <c r="E439">
        <v>5138942.0603657002</v>
      </c>
      <c r="F439">
        <v>20</v>
      </c>
      <c r="G439">
        <v>2393687.02612196</v>
      </c>
      <c r="H439">
        <v>2.2782320177370701</v>
      </c>
      <c r="I439">
        <v>314432.362987181</v>
      </c>
      <c r="J439">
        <v>0</v>
      </c>
    </row>
    <row r="440" spans="1:10" hidden="1" x14ac:dyDescent="0.25">
      <c r="A440" s="1">
        <v>42552</v>
      </c>
      <c r="B440">
        <v>233267.8</v>
      </c>
      <c r="C440">
        <v>6141061.5599999996</v>
      </c>
      <c r="D440">
        <v>6374329.3600000003</v>
      </c>
      <c r="E440">
        <v>6374339.8959983597</v>
      </c>
      <c r="F440">
        <v>20</v>
      </c>
      <c r="G440">
        <v>2423122.7382212002</v>
      </c>
      <c r="H440">
        <v>2.7139905400037798</v>
      </c>
      <c r="I440">
        <v>201992.29280205199</v>
      </c>
      <c r="J440">
        <v>0</v>
      </c>
    </row>
    <row r="441" spans="1:10" hidden="1" x14ac:dyDescent="0.25">
      <c r="A441" s="1">
        <v>42583</v>
      </c>
      <c r="B441">
        <v>63403.45</v>
      </c>
      <c r="C441">
        <v>5780177.9199999999</v>
      </c>
      <c r="D441">
        <v>5843581.3700000001</v>
      </c>
      <c r="E441">
        <v>5843584.9525689296</v>
      </c>
      <c r="F441">
        <v>20</v>
      </c>
      <c r="G441">
        <v>2295513.9773722398</v>
      </c>
      <c r="H441">
        <v>2.63467061053024</v>
      </c>
      <c r="I441">
        <v>204338.25967509899</v>
      </c>
      <c r="J441">
        <v>0</v>
      </c>
    </row>
    <row r="442" spans="1:10" hidden="1" x14ac:dyDescent="0.25">
      <c r="A442" s="1">
        <v>42614</v>
      </c>
      <c r="B442">
        <v>419417.79</v>
      </c>
      <c r="C442">
        <v>5745729.75</v>
      </c>
      <c r="D442">
        <v>6165147.54</v>
      </c>
      <c r="E442">
        <v>6165187.0651326897</v>
      </c>
      <c r="F442">
        <v>20</v>
      </c>
      <c r="G442">
        <v>2239326.9426642</v>
      </c>
      <c r="H442">
        <v>2.84321531902249</v>
      </c>
      <c r="I442">
        <v>201701.60254995601</v>
      </c>
      <c r="J442">
        <v>0</v>
      </c>
    </row>
    <row r="443" spans="1:10" hidden="1" x14ac:dyDescent="0.25">
      <c r="A443" s="1">
        <v>42644</v>
      </c>
      <c r="B443">
        <v>237520.95</v>
      </c>
      <c r="C443">
        <v>5878318.3799999999</v>
      </c>
      <c r="D443">
        <v>6115839.3300000001</v>
      </c>
      <c r="E443">
        <v>6116029.8379260898</v>
      </c>
      <c r="F443">
        <v>20</v>
      </c>
      <c r="G443">
        <v>2197609.6370426798</v>
      </c>
      <c r="H443">
        <v>2.8728693088866901</v>
      </c>
      <c r="I443">
        <v>197415.44124746599</v>
      </c>
      <c r="J443">
        <v>0</v>
      </c>
    </row>
    <row r="444" spans="1:10" hidden="1" x14ac:dyDescent="0.25">
      <c r="A444" s="1">
        <v>42675</v>
      </c>
      <c r="B444">
        <v>214019.6</v>
      </c>
      <c r="C444">
        <v>4820579.66</v>
      </c>
      <c r="D444">
        <v>5034599.26</v>
      </c>
      <c r="E444">
        <v>5034601.5942018302</v>
      </c>
      <c r="F444">
        <v>20</v>
      </c>
      <c r="G444">
        <v>2124859.4222615999</v>
      </c>
      <c r="H444">
        <v>2.4590878915514902</v>
      </c>
      <c r="I444">
        <v>190614.48233078499</v>
      </c>
      <c r="J444">
        <v>0</v>
      </c>
    </row>
    <row r="445" spans="1:10" hidden="1" x14ac:dyDescent="0.25">
      <c r="A445" s="1">
        <v>42705</v>
      </c>
      <c r="B445">
        <v>205010.2</v>
      </c>
      <c r="C445">
        <v>6809381.04</v>
      </c>
      <c r="D445">
        <v>7014391.2400000002</v>
      </c>
      <c r="E445">
        <v>7014384.7993722102</v>
      </c>
      <c r="F445">
        <v>20</v>
      </c>
      <c r="G445">
        <v>2128786.52064216</v>
      </c>
      <c r="H445">
        <v>3.3854989105720099</v>
      </c>
      <c r="I445">
        <v>192619.647102205</v>
      </c>
      <c r="J445">
        <v>0</v>
      </c>
    </row>
    <row r="446" spans="1:10" hidden="1" x14ac:dyDescent="0.25">
      <c r="A446" s="1">
        <v>42736</v>
      </c>
      <c r="B446">
        <v>144589.49</v>
      </c>
      <c r="C446">
        <v>7009990.1100000003</v>
      </c>
      <c r="D446">
        <v>7154579.5999999996</v>
      </c>
      <c r="E446">
        <v>7154572.0885866601</v>
      </c>
      <c r="F446">
        <v>20</v>
      </c>
      <c r="G446">
        <v>2104279.6087225401</v>
      </c>
      <c r="H446">
        <v>3.4906346214189399</v>
      </c>
      <c r="I446">
        <v>190699.16676615199</v>
      </c>
      <c r="J446">
        <v>0</v>
      </c>
    </row>
    <row r="447" spans="1:10" hidden="1" x14ac:dyDescent="0.25">
      <c r="A447" s="1">
        <v>42767</v>
      </c>
      <c r="B447">
        <v>133088.35999999999</v>
      </c>
      <c r="C447">
        <v>5234165.8099999996</v>
      </c>
      <c r="D447">
        <v>5367254.17</v>
      </c>
      <c r="E447">
        <v>5367196.8655304499</v>
      </c>
      <c r="F447">
        <v>20</v>
      </c>
      <c r="G447">
        <v>1913650.9600861401</v>
      </c>
      <c r="H447">
        <v>2.8935239364793102</v>
      </c>
      <c r="I447">
        <v>169997.993545417</v>
      </c>
      <c r="J447">
        <v>0</v>
      </c>
    </row>
    <row r="448" spans="1:10" hidden="1" x14ac:dyDescent="0.25">
      <c r="A448" s="1">
        <v>42795</v>
      </c>
      <c r="B448">
        <v>115270.7</v>
      </c>
      <c r="C448">
        <v>5287176.0599999996</v>
      </c>
      <c r="D448">
        <v>5402446.7599999998</v>
      </c>
      <c r="E448">
        <v>5402445.96404514</v>
      </c>
      <c r="F448">
        <v>20</v>
      </c>
      <c r="G448">
        <v>2019755.6599136</v>
      </c>
      <c r="H448">
        <v>2.76598931892081</v>
      </c>
      <c r="I448">
        <v>184176.61810573799</v>
      </c>
      <c r="J448">
        <v>0</v>
      </c>
    </row>
    <row r="449" spans="1:10" hidden="1" x14ac:dyDescent="0.25">
      <c r="A449" s="1">
        <v>42826</v>
      </c>
      <c r="B449">
        <v>125634.67</v>
      </c>
      <c r="C449">
        <v>5118913.7</v>
      </c>
      <c r="D449">
        <v>5244548.37</v>
      </c>
      <c r="E449">
        <v>5244554.1715288702</v>
      </c>
      <c r="F449">
        <v>20</v>
      </c>
      <c r="G449">
        <v>1700864.7131197001</v>
      </c>
      <c r="H449">
        <v>3.1765797763713102</v>
      </c>
      <c r="I449">
        <v>158378.27851076299</v>
      </c>
      <c r="J449">
        <v>0</v>
      </c>
    </row>
    <row r="450" spans="1:10" hidden="1" x14ac:dyDescent="0.25">
      <c r="A450" s="1">
        <v>42856</v>
      </c>
      <c r="B450">
        <v>126741.32</v>
      </c>
      <c r="C450">
        <v>5900060.2599999998</v>
      </c>
      <c r="D450">
        <v>6026801.5800000001</v>
      </c>
      <c r="E450">
        <v>6026792.8725735797</v>
      </c>
      <c r="F450">
        <v>20</v>
      </c>
      <c r="G450">
        <v>2007994.6094557999</v>
      </c>
      <c r="H450">
        <v>3.0920276127325899</v>
      </c>
      <c r="I450">
        <v>181981.90608194799</v>
      </c>
      <c r="J450">
        <v>0</v>
      </c>
    </row>
    <row r="451" spans="1:10" hidden="1" x14ac:dyDescent="0.25">
      <c r="A451" s="1">
        <v>42887</v>
      </c>
      <c r="B451">
        <v>108812.18</v>
      </c>
      <c r="C451">
        <v>5534560.1100000003</v>
      </c>
      <c r="D451">
        <v>5643372.29</v>
      </c>
      <c r="E451">
        <v>5644288.9260277497</v>
      </c>
      <c r="F451">
        <v>20</v>
      </c>
      <c r="G451">
        <v>1968967.2081832399</v>
      </c>
      <c r="H451">
        <v>2.9591553818513598</v>
      </c>
      <c r="I451">
        <v>182190.98475653</v>
      </c>
      <c r="J451">
        <v>0</v>
      </c>
    </row>
    <row r="452" spans="1:10" hidden="1" x14ac:dyDescent="0.25">
      <c r="A452" s="1">
        <v>42917</v>
      </c>
      <c r="B452">
        <v>89015.28</v>
      </c>
      <c r="C452">
        <v>5381004.3700000001</v>
      </c>
      <c r="D452">
        <v>5470019.6500000004</v>
      </c>
      <c r="E452">
        <v>5470019.10974578</v>
      </c>
      <c r="F452">
        <v>20</v>
      </c>
      <c r="G452">
        <v>1944954.69382126</v>
      </c>
      <c r="H452">
        <v>2.9184010172002801</v>
      </c>
      <c r="I452">
        <v>206138.64711065101</v>
      </c>
      <c r="J452">
        <v>0</v>
      </c>
    </row>
    <row r="453" spans="1:10" hidden="1" x14ac:dyDescent="0.25">
      <c r="A453" s="1">
        <v>42948</v>
      </c>
      <c r="B453">
        <v>72183.429999999993</v>
      </c>
      <c r="C453">
        <v>5021786.8</v>
      </c>
      <c r="D453">
        <v>5093970.2300000004</v>
      </c>
      <c r="E453">
        <v>5093972.5443030503</v>
      </c>
      <c r="F453">
        <v>20</v>
      </c>
      <c r="G453">
        <v>1840798.449609</v>
      </c>
      <c r="H453">
        <v>2.8732047893791499</v>
      </c>
      <c r="I453">
        <v>195018.37739524801</v>
      </c>
      <c r="J453">
        <v>0</v>
      </c>
    </row>
    <row r="454" spans="1:10" hidden="1" x14ac:dyDescent="0.25">
      <c r="A454" s="1">
        <v>42979</v>
      </c>
      <c r="B454">
        <v>69212.55</v>
      </c>
      <c r="C454">
        <v>4848366.67</v>
      </c>
      <c r="D454">
        <v>4917579.22</v>
      </c>
      <c r="E454">
        <v>4917578.2110735998</v>
      </c>
      <c r="F454">
        <v>20</v>
      </c>
      <c r="G454">
        <v>1766036.3128402</v>
      </c>
      <c r="H454">
        <v>2.8911866180854799</v>
      </c>
      <c r="I454">
        <v>188362.343663015</v>
      </c>
      <c r="J454">
        <v>0</v>
      </c>
    </row>
    <row r="455" spans="1:10" hidden="1" x14ac:dyDescent="0.25">
      <c r="A455" s="1">
        <v>43009</v>
      </c>
      <c r="B455">
        <v>71318.19</v>
      </c>
      <c r="C455">
        <v>4788631.68</v>
      </c>
      <c r="D455">
        <v>4859949.87</v>
      </c>
      <c r="E455">
        <v>4859949.8457859904</v>
      </c>
      <c r="F455">
        <v>20</v>
      </c>
      <c r="G455">
        <v>1770596.725237</v>
      </c>
      <c r="H455">
        <v>2.85021353060815</v>
      </c>
      <c r="I455">
        <v>186628.89773499899</v>
      </c>
      <c r="J455">
        <v>0</v>
      </c>
    </row>
    <row r="456" spans="1:10" hidden="1" x14ac:dyDescent="0.25">
      <c r="A456" s="1">
        <v>43040</v>
      </c>
      <c r="B456">
        <v>67831.740000000005</v>
      </c>
      <c r="C456">
        <v>4919676.4400000004</v>
      </c>
      <c r="D456">
        <v>4987508.18</v>
      </c>
      <c r="E456">
        <v>4987509.5645274799</v>
      </c>
      <c r="F456">
        <v>20</v>
      </c>
      <c r="G456">
        <v>1791796.1227102</v>
      </c>
      <c r="H456">
        <v>2.8869020752409802</v>
      </c>
      <c r="I456">
        <v>185230.38053334801</v>
      </c>
      <c r="J456">
        <v>0</v>
      </c>
    </row>
    <row r="457" spans="1:10" hidden="1" x14ac:dyDescent="0.25">
      <c r="A457" s="1">
        <v>43070</v>
      </c>
      <c r="B457">
        <v>77825.73</v>
      </c>
      <c r="C457">
        <v>4689038.26</v>
      </c>
      <c r="D457">
        <v>4766863.99</v>
      </c>
      <c r="E457">
        <v>4766872.8552746195</v>
      </c>
      <c r="F457">
        <v>20</v>
      </c>
      <c r="G457">
        <v>1742706.23000375</v>
      </c>
      <c r="H457">
        <v>2.83901589090318</v>
      </c>
      <c r="I457">
        <v>180697.82488201099</v>
      </c>
      <c r="J457">
        <v>0</v>
      </c>
    </row>
    <row r="458" spans="1:10" hidden="1" x14ac:dyDescent="0.25">
      <c r="A458" s="1">
        <v>43101</v>
      </c>
      <c r="B458">
        <v>56972.18</v>
      </c>
      <c r="C458">
        <v>5697967.2699999996</v>
      </c>
      <c r="D458">
        <v>5754939.4500000002</v>
      </c>
      <c r="E458">
        <v>5754940.2026501903</v>
      </c>
      <c r="F458">
        <v>20</v>
      </c>
      <c r="G458">
        <v>1758610.6901978999</v>
      </c>
      <c r="H458">
        <v>3.3716466893345598</v>
      </c>
      <c r="I458">
        <v>174473.70878394801</v>
      </c>
      <c r="J458">
        <v>0</v>
      </c>
    </row>
    <row r="459" spans="1:10" hidden="1" x14ac:dyDescent="0.25">
      <c r="A459" s="1">
        <v>43132</v>
      </c>
      <c r="B459">
        <v>33761.99</v>
      </c>
      <c r="C459">
        <v>4589579.37</v>
      </c>
      <c r="D459">
        <v>4623341.3600000003</v>
      </c>
      <c r="E459">
        <v>4623307.6156282602</v>
      </c>
      <c r="F459">
        <v>20</v>
      </c>
      <c r="G459">
        <v>1626096.2700390001</v>
      </c>
      <c r="H459">
        <v>2.94611318288886</v>
      </c>
      <c r="I459">
        <v>167356.042180052</v>
      </c>
      <c r="J459">
        <v>0</v>
      </c>
    </row>
    <row r="460" spans="1:10" hidden="1" x14ac:dyDescent="0.25">
      <c r="A460" s="1">
        <v>43160</v>
      </c>
      <c r="B460">
        <v>49880.93</v>
      </c>
      <c r="C460">
        <v>4280529.7300000004</v>
      </c>
      <c r="D460">
        <v>4330410.66</v>
      </c>
      <c r="E460">
        <v>4331068.7541646799</v>
      </c>
      <c r="F460">
        <v>20</v>
      </c>
      <c r="G460">
        <v>1746944.9304808499</v>
      </c>
      <c r="H460">
        <v>2.5818451892807901</v>
      </c>
      <c r="I460">
        <v>179272.61053577901</v>
      </c>
      <c r="J460">
        <v>0</v>
      </c>
    </row>
    <row r="461" spans="1:10" hidden="1" x14ac:dyDescent="0.25">
      <c r="A461" s="1">
        <v>43191</v>
      </c>
      <c r="B461">
        <v>55619.35</v>
      </c>
      <c r="C461">
        <v>4099908.71</v>
      </c>
      <c r="D461">
        <v>4155528.06</v>
      </c>
      <c r="E461">
        <v>4155528.1269241101</v>
      </c>
      <c r="F461">
        <v>20</v>
      </c>
      <c r="G461">
        <v>1629049.73784092</v>
      </c>
      <c r="H461">
        <v>2.6511793548633502</v>
      </c>
      <c r="I461">
        <v>163374.90608531699</v>
      </c>
      <c r="J461">
        <v>0</v>
      </c>
    </row>
    <row r="462" spans="1:10" hidden="1" x14ac:dyDescent="0.25">
      <c r="A462" s="1">
        <v>43221</v>
      </c>
      <c r="B462">
        <v>60765.06</v>
      </c>
      <c r="C462">
        <v>4191960.72</v>
      </c>
      <c r="D462">
        <v>4252725.78</v>
      </c>
      <c r="E462">
        <v>4252726.2897790102</v>
      </c>
      <c r="F462">
        <v>20</v>
      </c>
      <c r="G462">
        <v>1613532.5216773101</v>
      </c>
      <c r="H462">
        <v>2.7364659964235498</v>
      </c>
      <c r="I462">
        <v>162650.58991451</v>
      </c>
      <c r="J462">
        <v>0</v>
      </c>
    </row>
    <row r="463" spans="1:10" hidden="1" x14ac:dyDescent="0.25">
      <c r="A463" s="1">
        <v>43252</v>
      </c>
      <c r="B463">
        <v>58369.99</v>
      </c>
      <c r="C463">
        <v>4497994.68</v>
      </c>
      <c r="D463">
        <v>4556364.67</v>
      </c>
      <c r="E463">
        <v>4556364.3810436102</v>
      </c>
      <c r="F463">
        <v>20</v>
      </c>
      <c r="G463">
        <v>1656576.28301246</v>
      </c>
      <c r="H463">
        <v>2.8662122628561901</v>
      </c>
      <c r="I463">
        <v>191734.87568344601</v>
      </c>
      <c r="J463">
        <v>0</v>
      </c>
    </row>
    <row r="464" spans="1:10" hidden="1" x14ac:dyDescent="0.25">
      <c r="A464" s="1">
        <v>43282</v>
      </c>
      <c r="B464">
        <v>48360.39</v>
      </c>
      <c r="C464">
        <v>4811941.25</v>
      </c>
      <c r="D464">
        <v>4860301.6399999997</v>
      </c>
      <c r="E464">
        <v>4860301.5473454604</v>
      </c>
      <c r="F464">
        <v>20</v>
      </c>
      <c r="G464">
        <v>1772589.35388948</v>
      </c>
      <c r="H464">
        <v>2.8518194789576801</v>
      </c>
      <c r="I464">
        <v>194803.300269581</v>
      </c>
      <c r="J464">
        <v>0</v>
      </c>
    </row>
    <row r="465" spans="1:10" hidden="1" x14ac:dyDescent="0.25">
      <c r="A465" s="1">
        <v>43313</v>
      </c>
      <c r="B465">
        <v>48509.39</v>
      </c>
      <c r="C465">
        <v>4706821.07</v>
      </c>
      <c r="D465">
        <v>4755330.46</v>
      </c>
      <c r="E465">
        <v>4755362.1506318497</v>
      </c>
      <c r="F465">
        <v>20</v>
      </c>
      <c r="G465">
        <v>1709125.95836257</v>
      </c>
      <c r="H465">
        <v>2.8968888830587298</v>
      </c>
      <c r="I465">
        <v>195785.837895809</v>
      </c>
      <c r="J465">
        <v>0</v>
      </c>
    </row>
    <row r="466" spans="1:10" hidden="1" x14ac:dyDescent="0.25">
      <c r="A466" s="1">
        <v>43344</v>
      </c>
      <c r="B466">
        <v>53751.44</v>
      </c>
      <c r="C466">
        <v>4723623.18</v>
      </c>
      <c r="D466">
        <v>4777374.62</v>
      </c>
      <c r="E466">
        <v>4777373.4156966498</v>
      </c>
      <c r="F466">
        <v>20</v>
      </c>
      <c r="G466">
        <v>1687060.8959718</v>
      </c>
      <c r="H466">
        <v>2.9410654756455301</v>
      </c>
      <c r="I466">
        <v>184383.140757652</v>
      </c>
      <c r="J466">
        <v>0</v>
      </c>
    </row>
    <row r="467" spans="1:10" hidden="1" x14ac:dyDescent="0.25">
      <c r="A467" s="1">
        <v>43374</v>
      </c>
      <c r="B467">
        <v>67199.039999999994</v>
      </c>
      <c r="C467">
        <v>5377166.6100000003</v>
      </c>
      <c r="D467">
        <v>5444365.6500000004</v>
      </c>
      <c r="E467">
        <v>5444365.0804761704</v>
      </c>
      <c r="F467">
        <v>20</v>
      </c>
      <c r="G467">
        <v>1811674.1080602801</v>
      </c>
      <c r="H467">
        <v>3.1123270566410302</v>
      </c>
      <c r="I467">
        <v>194157.26385586199</v>
      </c>
      <c r="J467">
        <v>0</v>
      </c>
    </row>
    <row r="468" spans="1:10" hidden="1" x14ac:dyDescent="0.25">
      <c r="A468" s="1">
        <v>43405</v>
      </c>
      <c r="B468">
        <v>53366.86</v>
      </c>
      <c r="C468">
        <v>6381393.6399999997</v>
      </c>
      <c r="D468">
        <v>6434760.5</v>
      </c>
      <c r="E468">
        <v>6434774.75126631</v>
      </c>
      <c r="F468">
        <v>20</v>
      </c>
      <c r="G468">
        <v>1782418.8463834701</v>
      </c>
      <c r="H468">
        <v>3.72874324500944</v>
      </c>
      <c r="I468">
        <v>211407.48196356799</v>
      </c>
      <c r="J468">
        <v>0</v>
      </c>
    </row>
    <row r="469" spans="1:10" hidden="1" x14ac:dyDescent="0.25">
      <c r="A469" s="1">
        <v>43435</v>
      </c>
      <c r="B469">
        <v>37185.360000000001</v>
      </c>
      <c r="C469">
        <v>7451075.7999999998</v>
      </c>
      <c r="D469">
        <v>7488261.1600000001</v>
      </c>
      <c r="E469">
        <v>7488261.9596646996</v>
      </c>
      <c r="F469">
        <v>20</v>
      </c>
      <c r="G469">
        <v>1831192.0630068299</v>
      </c>
      <c r="H469">
        <v>4.2022381269451499</v>
      </c>
      <c r="I469">
        <v>206843.14526198601</v>
      </c>
      <c r="J469">
        <v>0</v>
      </c>
    </row>
    <row r="470" spans="1:10" hidden="1" x14ac:dyDescent="0.25">
      <c r="A470" s="1">
        <v>43466</v>
      </c>
      <c r="B470">
        <v>33914.85</v>
      </c>
      <c r="C470">
        <v>5722443.2599999998</v>
      </c>
      <c r="D470">
        <v>5756358.1100000003</v>
      </c>
      <c r="E470">
        <v>5756359.3774014497</v>
      </c>
      <c r="F470">
        <v>20</v>
      </c>
      <c r="G470">
        <v>1869367.4409989</v>
      </c>
      <c r="H470">
        <v>3.1917619087490499</v>
      </c>
      <c r="I470">
        <v>210216.41423452401</v>
      </c>
      <c r="J470">
        <v>0</v>
      </c>
    </row>
    <row r="471" spans="1:10" hidden="1" x14ac:dyDescent="0.25">
      <c r="A471" s="1">
        <v>43497</v>
      </c>
      <c r="B471">
        <v>26006.41</v>
      </c>
      <c r="C471">
        <v>4602470.42</v>
      </c>
      <c r="D471">
        <v>4628476.83</v>
      </c>
      <c r="E471">
        <v>4628479.4664300298</v>
      </c>
      <c r="F471">
        <v>20</v>
      </c>
      <c r="G471">
        <v>1765621.2655382501</v>
      </c>
      <c r="H471">
        <v>2.7325332449258202</v>
      </c>
      <c r="I471">
        <v>196139.33960125301</v>
      </c>
      <c r="J471">
        <v>0</v>
      </c>
    </row>
    <row r="472" spans="1:10" hidden="1" x14ac:dyDescent="0.25">
      <c r="A472" s="1">
        <v>43525</v>
      </c>
      <c r="B472">
        <v>23775.54</v>
      </c>
      <c r="C472">
        <v>5224162.7</v>
      </c>
      <c r="D472">
        <v>5247938.24</v>
      </c>
      <c r="E472">
        <v>5248138.5232392503</v>
      </c>
      <c r="F472">
        <v>20</v>
      </c>
      <c r="G472">
        <v>1985336.3665335299</v>
      </c>
      <c r="H472">
        <v>2.7500652876917999</v>
      </c>
      <c r="I472">
        <v>211666.10275679201</v>
      </c>
      <c r="J472">
        <v>0</v>
      </c>
    </row>
    <row r="473" spans="1:10" hidden="1" x14ac:dyDescent="0.25">
      <c r="A473" s="1">
        <v>43556</v>
      </c>
      <c r="B473">
        <v>17413.78</v>
      </c>
      <c r="C473">
        <v>4384333.7300000004</v>
      </c>
      <c r="D473">
        <v>4401747.51</v>
      </c>
      <c r="E473">
        <v>4401743.7463245997</v>
      </c>
      <c r="F473">
        <v>20</v>
      </c>
      <c r="G473">
        <v>1828492.87032758</v>
      </c>
      <c r="H473">
        <v>2.5123743970886898</v>
      </c>
      <c r="I473">
        <v>192114.92634562799</v>
      </c>
      <c r="J473">
        <v>0</v>
      </c>
    </row>
    <row r="474" spans="1:10" hidden="1" x14ac:dyDescent="0.25">
      <c r="A474" s="1">
        <v>43586</v>
      </c>
      <c r="B474">
        <v>19034.96</v>
      </c>
      <c r="C474">
        <v>4359658.25</v>
      </c>
      <c r="D474">
        <v>4378693.21</v>
      </c>
      <c r="E474">
        <v>4378694.0434962297</v>
      </c>
      <c r="F474">
        <v>20</v>
      </c>
      <c r="G474">
        <v>1873205.27455342</v>
      </c>
      <c r="H474">
        <v>2.4416556553511501</v>
      </c>
      <c r="I474">
        <v>195028.208750747</v>
      </c>
      <c r="J474">
        <v>0</v>
      </c>
    </row>
    <row r="475" spans="1:10" hidden="1" x14ac:dyDescent="0.25">
      <c r="A475" s="1">
        <v>43617</v>
      </c>
      <c r="B475">
        <v>22927.24</v>
      </c>
      <c r="C475">
        <v>3748424.57</v>
      </c>
      <c r="D475">
        <v>3771351.81</v>
      </c>
      <c r="E475">
        <v>3771346.0279754</v>
      </c>
      <c r="F475">
        <v>20</v>
      </c>
      <c r="G475">
        <v>1730584.8639165999</v>
      </c>
      <c r="H475">
        <v>2.2836180380918298</v>
      </c>
      <c r="I475">
        <v>180648.783713265</v>
      </c>
      <c r="J475">
        <v>0</v>
      </c>
    </row>
    <row r="476" spans="1:10" hidden="1" x14ac:dyDescent="0.25">
      <c r="A476" s="1">
        <v>43647</v>
      </c>
      <c r="B476">
        <v>22203.58</v>
      </c>
      <c r="C476">
        <v>3042287.19</v>
      </c>
      <c r="D476">
        <v>3064490.77</v>
      </c>
      <c r="E476">
        <v>3064486.4390434702</v>
      </c>
      <c r="F476">
        <v>20</v>
      </c>
      <c r="G476">
        <v>1524956.4207599</v>
      </c>
      <c r="H476">
        <v>2.11524376010028</v>
      </c>
      <c r="I476">
        <v>161168.11439378301</v>
      </c>
      <c r="J476">
        <v>0</v>
      </c>
    </row>
    <row r="477" spans="1:10" hidden="1" x14ac:dyDescent="0.25">
      <c r="A477" s="1">
        <v>43678</v>
      </c>
      <c r="B477">
        <v>21875.02</v>
      </c>
      <c r="C477">
        <v>3296432.93</v>
      </c>
      <c r="D477">
        <v>3318307.95</v>
      </c>
      <c r="E477">
        <v>3318285.5631123902</v>
      </c>
      <c r="F477">
        <v>20</v>
      </c>
      <c r="G477">
        <v>2122316.5923958402</v>
      </c>
      <c r="H477">
        <v>1.6656187638314</v>
      </c>
      <c r="I477">
        <v>216684.77597285999</v>
      </c>
      <c r="J477">
        <v>0</v>
      </c>
    </row>
    <row r="478" spans="1:10" hidden="1" x14ac:dyDescent="0.25">
      <c r="A478" s="1">
        <v>43709</v>
      </c>
      <c r="B478">
        <v>19440.830000000002</v>
      </c>
      <c r="C478">
        <v>3710701.3</v>
      </c>
      <c r="D478">
        <v>3730142.13</v>
      </c>
      <c r="E478">
        <v>3730138.73690366</v>
      </c>
      <c r="F478">
        <v>20</v>
      </c>
      <c r="G478">
        <v>2115027.4195042201</v>
      </c>
      <c r="H478">
        <v>1.8674847337578599</v>
      </c>
      <c r="I478">
        <v>219642.680499771</v>
      </c>
      <c r="J478">
        <v>0</v>
      </c>
    </row>
    <row r="479" spans="1:10" hidden="1" x14ac:dyDescent="0.25">
      <c r="A479" s="1">
        <v>43739</v>
      </c>
      <c r="B479">
        <v>20644.03</v>
      </c>
      <c r="C479">
        <v>3741997.13</v>
      </c>
      <c r="D479">
        <v>3762641.16</v>
      </c>
      <c r="E479">
        <v>3762641.9850455401</v>
      </c>
      <c r="F479">
        <v>20</v>
      </c>
      <c r="G479">
        <v>2220137.2087758901</v>
      </c>
      <c r="H479">
        <v>1.7971410588602099</v>
      </c>
      <c r="I479">
        <v>227257.749148926</v>
      </c>
      <c r="J479">
        <v>0</v>
      </c>
    </row>
    <row r="480" spans="1:10" hidden="1" x14ac:dyDescent="0.25">
      <c r="A480" s="1">
        <v>43770</v>
      </c>
      <c r="B480">
        <v>24243.86</v>
      </c>
      <c r="C480">
        <v>4058471.54</v>
      </c>
      <c r="D480">
        <v>4082715.4</v>
      </c>
      <c r="E480">
        <v>4082719.0189730702</v>
      </c>
      <c r="F480">
        <v>20</v>
      </c>
      <c r="G480">
        <v>2129055.1727904198</v>
      </c>
      <c r="H480">
        <v>2.0198086923507099</v>
      </c>
      <c r="I480">
        <v>217565.12552328801</v>
      </c>
      <c r="J480">
        <v>0</v>
      </c>
    </row>
    <row r="481" spans="1:10" hidden="1" x14ac:dyDescent="0.25">
      <c r="A481" s="1">
        <v>43800</v>
      </c>
      <c r="B481">
        <v>-81471.81</v>
      </c>
      <c r="C481">
        <v>3876336.31</v>
      </c>
      <c r="D481">
        <v>3794864.5</v>
      </c>
      <c r="E481">
        <v>3794866.21277289</v>
      </c>
      <c r="F481">
        <v>20</v>
      </c>
      <c r="G481">
        <v>2225922.2715614499</v>
      </c>
      <c r="H481">
        <v>1.80750758315259</v>
      </c>
      <c r="I481">
        <v>228505.17258269101</v>
      </c>
      <c r="J481">
        <v>0</v>
      </c>
    </row>
    <row r="482" spans="1:10" hidden="1" x14ac:dyDescent="0.25">
      <c r="A482" s="1">
        <v>43831</v>
      </c>
      <c r="B482">
        <v>-68694.509999999995</v>
      </c>
      <c r="C482">
        <v>3088373.12</v>
      </c>
      <c r="D482">
        <v>3019678.61</v>
      </c>
      <c r="E482">
        <v>3019674.0229245601</v>
      </c>
      <c r="F482">
        <v>20</v>
      </c>
      <c r="G482">
        <v>2103275.3072195798</v>
      </c>
      <c r="H482">
        <v>1.53898428113901</v>
      </c>
      <c r="I482">
        <v>217233.613794209</v>
      </c>
      <c r="J482">
        <v>0</v>
      </c>
    </row>
    <row r="483" spans="1:10" hidden="1" x14ac:dyDescent="0.25">
      <c r="A483" s="1">
        <v>43862</v>
      </c>
      <c r="B483">
        <v>21443.14</v>
      </c>
      <c r="C483">
        <v>2605326.3199999998</v>
      </c>
      <c r="D483">
        <v>2626769.46</v>
      </c>
      <c r="E483">
        <v>2626767.4322002102</v>
      </c>
      <c r="F483">
        <v>20</v>
      </c>
      <c r="G483">
        <v>1985643.2859313199</v>
      </c>
      <c r="H483">
        <v>1.42894275356209</v>
      </c>
      <c r="I483">
        <v>210603.15239059299</v>
      </c>
      <c r="J483">
        <v>0</v>
      </c>
    </row>
    <row r="484" spans="1:10" hidden="1" x14ac:dyDescent="0.25">
      <c r="A484" s="1">
        <v>43891</v>
      </c>
      <c r="B484">
        <v>-52052.88</v>
      </c>
      <c r="C484">
        <v>2636332.3199999998</v>
      </c>
      <c r="D484">
        <v>2584279.44</v>
      </c>
      <c r="E484">
        <v>2584278.7892853799</v>
      </c>
      <c r="F484">
        <v>20</v>
      </c>
      <c r="G484">
        <v>2070357.5716444601</v>
      </c>
      <c r="H484">
        <v>1.3547984252062499</v>
      </c>
      <c r="I484">
        <v>220638.38839238801</v>
      </c>
      <c r="J484">
        <v>0</v>
      </c>
    </row>
    <row r="485" spans="1:10" hidden="1" x14ac:dyDescent="0.25">
      <c r="A485" s="1">
        <v>43922</v>
      </c>
      <c r="B485">
        <v>13889.62</v>
      </c>
      <c r="C485">
        <v>2197269.81</v>
      </c>
      <c r="D485">
        <v>2211159.4300000002</v>
      </c>
      <c r="E485">
        <v>2211158.6357267099</v>
      </c>
      <c r="F485">
        <v>20</v>
      </c>
      <c r="G485">
        <v>1869720.0293641</v>
      </c>
      <c r="H485">
        <v>1.2865879694844</v>
      </c>
      <c r="I485">
        <v>194400.66035717199</v>
      </c>
      <c r="J485">
        <v>0</v>
      </c>
    </row>
    <row r="486" spans="1:10" hidden="1" x14ac:dyDescent="0.25">
      <c r="A486" s="1">
        <v>43952</v>
      </c>
      <c r="B486">
        <v>-35045.089999999997</v>
      </c>
      <c r="C486">
        <v>2232086.3199999998</v>
      </c>
      <c r="D486">
        <v>2197041.23</v>
      </c>
      <c r="E486">
        <v>2197037.4166075601</v>
      </c>
      <c r="F486">
        <v>20</v>
      </c>
      <c r="G486">
        <v>1688187.0423145499</v>
      </c>
      <c r="H486">
        <v>1.40232062237946</v>
      </c>
      <c r="I486">
        <v>170342.08726393699</v>
      </c>
      <c r="J486">
        <v>0</v>
      </c>
    </row>
    <row r="487" spans="1:10" hidden="1" x14ac:dyDescent="0.25">
      <c r="A487" s="1">
        <v>43983</v>
      </c>
      <c r="B487">
        <v>13378.37</v>
      </c>
      <c r="C487">
        <v>1879373.83</v>
      </c>
      <c r="D487">
        <v>1892752.2</v>
      </c>
      <c r="E487">
        <v>1892751.4716344899</v>
      </c>
      <c r="F487">
        <v>20</v>
      </c>
      <c r="G487">
        <v>1559977.76517929</v>
      </c>
      <c r="H487">
        <v>1.3114051094924</v>
      </c>
      <c r="I487">
        <v>153011.34031616501</v>
      </c>
      <c r="J487">
        <v>0</v>
      </c>
    </row>
    <row r="488" spans="1:10" hidden="1" x14ac:dyDescent="0.25">
      <c r="A488" s="1">
        <v>44013</v>
      </c>
      <c r="B488">
        <v>13357.7</v>
      </c>
      <c r="C488">
        <v>1973577.8</v>
      </c>
      <c r="D488">
        <v>1986935.5</v>
      </c>
      <c r="E488">
        <v>1986935.0015052501</v>
      </c>
      <c r="F488">
        <v>20</v>
      </c>
      <c r="G488">
        <v>1631381.8765281001</v>
      </c>
      <c r="H488">
        <v>1.2859925467983799</v>
      </c>
      <c r="I488">
        <v>111009.932691839</v>
      </c>
      <c r="J488">
        <v>0</v>
      </c>
    </row>
    <row r="489" spans="1:10" hidden="1" x14ac:dyDescent="0.25">
      <c r="A489" s="1">
        <v>44044</v>
      </c>
      <c r="B489">
        <v>14734.21</v>
      </c>
      <c r="C489">
        <v>2287518.7799999998</v>
      </c>
      <c r="D489">
        <v>2302252.9900000002</v>
      </c>
      <c r="E489">
        <v>2302252.2486990099</v>
      </c>
      <c r="F489">
        <v>20</v>
      </c>
      <c r="G489">
        <v>1249053.9469920499</v>
      </c>
      <c r="H489">
        <v>1.9029729722941899</v>
      </c>
      <c r="I489">
        <v>74663.653364259997</v>
      </c>
      <c r="J489">
        <v>0</v>
      </c>
    </row>
    <row r="490" spans="1:10" hidden="1" x14ac:dyDescent="0.25">
      <c r="A490" s="1">
        <v>44075</v>
      </c>
      <c r="B490">
        <v>17115.009999999998</v>
      </c>
      <c r="C490">
        <v>2339637.23</v>
      </c>
      <c r="D490">
        <v>2356752.2400000002</v>
      </c>
      <c r="E490">
        <v>2356753.6850394201</v>
      </c>
      <c r="F490">
        <v>20</v>
      </c>
      <c r="G490">
        <v>1321842.88292679</v>
      </c>
      <c r="H490">
        <v>1.84298924200117</v>
      </c>
      <c r="I490">
        <v>79388.527810486994</v>
      </c>
      <c r="J490">
        <v>0</v>
      </c>
    </row>
    <row r="491" spans="1:10" hidden="1" x14ac:dyDescent="0.25">
      <c r="A491" s="1">
        <v>44105</v>
      </c>
      <c r="B491">
        <v>13151.39</v>
      </c>
      <c r="C491">
        <v>2518798.5699999998</v>
      </c>
      <c r="D491">
        <v>2531949.96</v>
      </c>
      <c r="E491">
        <v>2531949.7064929102</v>
      </c>
      <c r="F491">
        <v>20</v>
      </c>
      <c r="G491">
        <v>1345844.81987499</v>
      </c>
      <c r="H491">
        <v>1.9410847751809801</v>
      </c>
      <c r="I491">
        <v>80449.183122634</v>
      </c>
      <c r="J491">
        <v>0</v>
      </c>
    </row>
    <row r="492" spans="1:10" hidden="1" x14ac:dyDescent="0.25">
      <c r="A492" s="1">
        <v>44136</v>
      </c>
      <c r="B492">
        <v>23859.84</v>
      </c>
      <c r="C492">
        <v>3424648.6</v>
      </c>
      <c r="D492">
        <v>3448508.44</v>
      </c>
      <c r="E492">
        <v>3448506.97123715</v>
      </c>
      <c r="F492">
        <v>20</v>
      </c>
      <c r="G492">
        <v>1411604.4240752701</v>
      </c>
      <c r="H492">
        <v>2.50483851628104</v>
      </c>
      <c r="I492">
        <v>87334.159939310004</v>
      </c>
      <c r="J492">
        <v>0</v>
      </c>
    </row>
    <row r="493" spans="1:10" hidden="1" x14ac:dyDescent="0.25">
      <c r="A493" s="1">
        <v>44166</v>
      </c>
      <c r="B493">
        <v>15018.98</v>
      </c>
      <c r="C493">
        <v>3723642.04</v>
      </c>
      <c r="D493">
        <v>3738661.02</v>
      </c>
      <c r="E493">
        <v>3738661.01396308</v>
      </c>
      <c r="F493">
        <v>20</v>
      </c>
      <c r="G493">
        <v>1564146.4120160199</v>
      </c>
      <c r="H493">
        <v>2.44800057941154</v>
      </c>
      <c r="I493">
        <v>90370.308936636997</v>
      </c>
      <c r="J493">
        <v>0</v>
      </c>
    </row>
    <row r="494" spans="1:10" x14ac:dyDescent="0.25">
      <c r="A494" s="1">
        <v>44197</v>
      </c>
      <c r="B494">
        <v>51723.28</v>
      </c>
      <c r="C494">
        <v>3580725.48</v>
      </c>
      <c r="D494">
        <v>3632448.76</v>
      </c>
      <c r="E494">
        <v>3632443.1467063301</v>
      </c>
      <c r="F494">
        <v>20</v>
      </c>
      <c r="G494">
        <v>2226472.7443115199</v>
      </c>
      <c r="H494">
        <v>1.6704790100467299</v>
      </c>
      <c r="I494">
        <v>86832.839107207998</v>
      </c>
      <c r="J494">
        <v>0</v>
      </c>
    </row>
    <row r="495" spans="1:10" x14ac:dyDescent="0.25">
      <c r="A495" s="1">
        <v>44228</v>
      </c>
      <c r="B495">
        <v>54259.75</v>
      </c>
      <c r="C495">
        <v>5356574.2</v>
      </c>
      <c r="D495">
        <v>5410833.9500000002</v>
      </c>
      <c r="E495">
        <v>5410825.8995583504</v>
      </c>
      <c r="F495">
        <v>20</v>
      </c>
      <c r="G495">
        <v>1982916.84945412</v>
      </c>
      <c r="H495">
        <v>2.7636375678617799</v>
      </c>
      <c r="I495">
        <v>69237.599539212999</v>
      </c>
      <c r="J495">
        <v>0</v>
      </c>
    </row>
    <row r="496" spans="1:10" x14ac:dyDescent="0.25">
      <c r="A496" s="1">
        <v>44256</v>
      </c>
      <c r="B496">
        <v>58264.88</v>
      </c>
      <c r="C496">
        <v>3693919.11</v>
      </c>
      <c r="D496">
        <v>3752183.99</v>
      </c>
      <c r="E496">
        <v>3752182.7513232199</v>
      </c>
      <c r="F496">
        <v>20</v>
      </c>
      <c r="G496">
        <v>2244654.3454335299</v>
      </c>
      <c r="H496">
        <v>1.7113088497764899</v>
      </c>
      <c r="I496">
        <v>89114.094706446005</v>
      </c>
      <c r="J496">
        <v>0</v>
      </c>
    </row>
    <row r="497" spans="1:26" x14ac:dyDescent="0.25">
      <c r="A497" s="1">
        <v>44287</v>
      </c>
      <c r="B497">
        <v>57978.81</v>
      </c>
      <c r="C497">
        <v>3411155.69</v>
      </c>
      <c r="D497">
        <v>3469134.5</v>
      </c>
      <c r="E497">
        <v>3469155.06216479</v>
      </c>
      <c r="F497">
        <v>20</v>
      </c>
      <c r="G497">
        <v>2157769.28734576</v>
      </c>
      <c r="H497">
        <v>1.64982568696731</v>
      </c>
      <c r="I497">
        <v>90788.134647407001</v>
      </c>
      <c r="J497">
        <v>0</v>
      </c>
      <c r="M497" s="10" t="s">
        <v>51</v>
      </c>
    </row>
    <row r="498" spans="1:26" x14ac:dyDescent="0.25">
      <c r="A498" s="1">
        <v>44317</v>
      </c>
      <c r="B498">
        <v>59038.97</v>
      </c>
      <c r="C498">
        <v>4205838</v>
      </c>
      <c r="D498">
        <v>4264876.97</v>
      </c>
      <c r="E498">
        <v>4264874.6833747197</v>
      </c>
      <c r="F498">
        <v>20</v>
      </c>
      <c r="G498">
        <v>2269551.3707495402</v>
      </c>
      <c r="H498">
        <v>1.9189830353397701</v>
      </c>
      <c r="I498">
        <v>90355.894925788001</v>
      </c>
      <c r="J498">
        <v>0</v>
      </c>
    </row>
    <row r="499" spans="1:26" x14ac:dyDescent="0.25">
      <c r="A499" s="1">
        <v>44348</v>
      </c>
      <c r="B499">
        <v>43449.58</v>
      </c>
      <c r="C499">
        <v>4480550.21</v>
      </c>
      <c r="D499">
        <v>4523999.79</v>
      </c>
      <c r="E499">
        <v>4523999.1280428898</v>
      </c>
      <c r="F499">
        <v>20</v>
      </c>
      <c r="G499">
        <v>2903310.77757442</v>
      </c>
      <c r="H499">
        <v>1.58920110646777</v>
      </c>
      <c r="I499">
        <v>89945.572098201999</v>
      </c>
      <c r="J499">
        <v>0</v>
      </c>
      <c r="N499" s="9" t="s">
        <v>21</v>
      </c>
      <c r="O499" s="9" t="s">
        <v>22</v>
      </c>
      <c r="P499" s="9" t="s">
        <v>23</v>
      </c>
      <c r="Q499" s="9" t="s">
        <v>24</v>
      </c>
      <c r="R499" s="9" t="s">
        <v>25</v>
      </c>
      <c r="S499" s="9" t="s">
        <v>26</v>
      </c>
      <c r="T499" s="9" t="s">
        <v>27</v>
      </c>
      <c r="U499" s="9" t="s">
        <v>28</v>
      </c>
      <c r="V499" s="9" t="s">
        <v>29</v>
      </c>
      <c r="W499" s="9" t="s">
        <v>30</v>
      </c>
      <c r="X499" s="9" t="s">
        <v>31</v>
      </c>
      <c r="Y499" s="9" t="s">
        <v>32</v>
      </c>
    </row>
    <row r="500" spans="1:26" x14ac:dyDescent="0.25">
      <c r="A500" s="1">
        <v>44378</v>
      </c>
      <c r="B500">
        <v>38733.199999999997</v>
      </c>
      <c r="C500">
        <v>5656815.1900000004</v>
      </c>
      <c r="D500">
        <v>5695548.3899999997</v>
      </c>
      <c r="E500">
        <v>5695546.8712483998</v>
      </c>
      <c r="F500">
        <v>20</v>
      </c>
      <c r="G500">
        <v>1637895.4940704999</v>
      </c>
      <c r="H500">
        <v>3.53746520823303</v>
      </c>
      <c r="I500">
        <v>98451.453747649997</v>
      </c>
      <c r="J500">
        <v>0</v>
      </c>
      <c r="M500">
        <v>2004</v>
      </c>
      <c r="N500">
        <v>25202770.559999999</v>
      </c>
      <c r="O500">
        <v>21713481.75</v>
      </c>
      <c r="P500">
        <v>21545449.5</v>
      </c>
      <c r="Q500">
        <v>22377863.359999999</v>
      </c>
      <c r="R500">
        <v>24492404.359999999</v>
      </c>
      <c r="S500">
        <v>26209022.23</v>
      </c>
      <c r="T500">
        <v>25507010.940000001</v>
      </c>
      <c r="U500">
        <v>23902636.719999999</v>
      </c>
      <c r="V500">
        <v>16416773.4</v>
      </c>
      <c r="W500">
        <v>21431923.059999999</v>
      </c>
      <c r="X500">
        <v>24831129.18</v>
      </c>
      <c r="Y500">
        <v>25639168.280000001</v>
      </c>
      <c r="Z500" s="27">
        <f t="shared" ref="Z500:Z510" si="8">SUM(N500:Y500)</f>
        <v>279269633.34000003</v>
      </c>
    </row>
    <row r="501" spans="1:26" x14ac:dyDescent="0.25">
      <c r="A501" s="1">
        <v>44409</v>
      </c>
      <c r="B501">
        <v>75543.69</v>
      </c>
      <c r="C501">
        <v>6071478.4400000004</v>
      </c>
      <c r="D501">
        <v>6147022.1299999999</v>
      </c>
      <c r="E501">
        <v>6147019.1961883903</v>
      </c>
      <c r="F501">
        <v>20</v>
      </c>
      <c r="G501">
        <v>2340177.30899934</v>
      </c>
      <c r="H501">
        <v>2.6719746545393899</v>
      </c>
      <c r="I501">
        <v>105875.26058605</v>
      </c>
      <c r="J501">
        <v>0</v>
      </c>
      <c r="M501">
        <v>2005</v>
      </c>
      <c r="N501">
        <v>22368429.109999999</v>
      </c>
      <c r="O501">
        <v>20647581.969999999</v>
      </c>
      <c r="P501">
        <v>24209280.059999999</v>
      </c>
      <c r="Q501">
        <v>25822883.84</v>
      </c>
      <c r="R501">
        <v>24749852.489999998</v>
      </c>
      <c r="S501">
        <v>22750395.02</v>
      </c>
      <c r="T501">
        <v>24383629.629999999</v>
      </c>
      <c r="U501">
        <v>25909986.300000001</v>
      </c>
      <c r="V501">
        <v>15277100.470000001</v>
      </c>
      <c r="W501">
        <v>20489246.5</v>
      </c>
      <c r="X501">
        <v>26049180.170000002</v>
      </c>
      <c r="Y501">
        <v>33028146.489999998</v>
      </c>
      <c r="Z501" s="27">
        <f t="shared" si="8"/>
        <v>285685712.05000001</v>
      </c>
    </row>
    <row r="502" spans="1:26" x14ac:dyDescent="0.25">
      <c r="A502" s="1">
        <v>44440</v>
      </c>
      <c r="B502">
        <v>76838.89</v>
      </c>
      <c r="C502">
        <v>6445930.0700000003</v>
      </c>
      <c r="D502">
        <v>6522768.96</v>
      </c>
      <c r="E502">
        <v>6522772.9108424801</v>
      </c>
      <c r="F502">
        <v>20</v>
      </c>
      <c r="G502">
        <v>2148382.3599020098</v>
      </c>
      <c r="H502">
        <v>3.0816255089448301</v>
      </c>
      <c r="I502">
        <v>97736.972398690996</v>
      </c>
      <c r="J502">
        <v>0</v>
      </c>
      <c r="M502">
        <v>2006</v>
      </c>
      <c r="N502">
        <v>31017469.260000002</v>
      </c>
      <c r="O502">
        <v>24066701.719999999</v>
      </c>
      <c r="P502">
        <v>23328764.800000001</v>
      </c>
      <c r="Q502">
        <v>23637002.050000001</v>
      </c>
      <c r="R502">
        <v>24362338.539999999</v>
      </c>
      <c r="S502">
        <v>23050111.460000001</v>
      </c>
      <c r="T502">
        <v>23014408.030000001</v>
      </c>
      <c r="U502">
        <v>26824507.460000001</v>
      </c>
      <c r="V502">
        <v>21299764.629999999</v>
      </c>
      <c r="W502">
        <v>17825793.82</v>
      </c>
      <c r="X502">
        <v>25667799.98</v>
      </c>
      <c r="Y502">
        <v>27266023.25</v>
      </c>
      <c r="Z502" s="27">
        <f t="shared" si="8"/>
        <v>291360685</v>
      </c>
    </row>
    <row r="503" spans="1:26" x14ac:dyDescent="0.25">
      <c r="A503" s="1">
        <v>44470</v>
      </c>
      <c r="B503">
        <v>81302.179999999993</v>
      </c>
      <c r="C503">
        <v>9164553.7400000002</v>
      </c>
      <c r="D503">
        <v>9245855.9199999999</v>
      </c>
      <c r="E503">
        <v>9245855.86145637</v>
      </c>
      <c r="F503">
        <v>20</v>
      </c>
      <c r="G503">
        <v>2424316.5384784001</v>
      </c>
      <c r="H503">
        <v>3.8623937937595598</v>
      </c>
      <c r="I503">
        <v>117809.290871294</v>
      </c>
      <c r="J503">
        <v>0</v>
      </c>
      <c r="M503">
        <v>2007</v>
      </c>
      <c r="N503">
        <v>20960326.329999998</v>
      </c>
      <c r="O503">
        <v>24034082.199999999</v>
      </c>
      <c r="P503">
        <v>27862427.289999999</v>
      </c>
      <c r="Q503">
        <v>27273585.43</v>
      </c>
      <c r="R503">
        <v>29913047.129999999</v>
      </c>
      <c r="S503">
        <v>28088096.920000002</v>
      </c>
      <c r="T503">
        <v>25094872.699999999</v>
      </c>
      <c r="U503">
        <v>22279592.559999999</v>
      </c>
      <c r="V503">
        <v>20615150.760000002</v>
      </c>
      <c r="W503">
        <v>24860753.02</v>
      </c>
      <c r="X503">
        <v>26383796.84</v>
      </c>
      <c r="Y503">
        <v>28234749.969999999</v>
      </c>
      <c r="Z503" s="27">
        <f t="shared" si="8"/>
        <v>305600481.14999998</v>
      </c>
    </row>
    <row r="504" spans="1:26" x14ac:dyDescent="0.25">
      <c r="A504" s="1">
        <v>44501</v>
      </c>
      <c r="B504">
        <v>114831.82</v>
      </c>
      <c r="C504">
        <v>9698216.1799999997</v>
      </c>
      <c r="D504">
        <v>9813048</v>
      </c>
      <c r="E504">
        <v>9813047.6475857794</v>
      </c>
      <c r="F504">
        <v>20</v>
      </c>
      <c r="G504">
        <v>2552476.5445043398</v>
      </c>
      <c r="H504">
        <v>3.8887445152404498</v>
      </c>
      <c r="I504">
        <v>112881.51513540201</v>
      </c>
      <c r="J504">
        <v>0</v>
      </c>
      <c r="M504">
        <v>2008</v>
      </c>
      <c r="N504">
        <v>29486848.949999999</v>
      </c>
      <c r="O504">
        <v>30369685.82</v>
      </c>
      <c r="P504">
        <v>36142467.920000002</v>
      </c>
      <c r="Q504">
        <v>37486383.810000002</v>
      </c>
      <c r="R504">
        <v>50872287.869999997</v>
      </c>
      <c r="S504">
        <v>56143404.909999996</v>
      </c>
      <c r="T504">
        <v>58049945.969999999</v>
      </c>
      <c r="U504">
        <v>38127222.100000001</v>
      </c>
      <c r="V504">
        <v>13595360.65</v>
      </c>
      <c r="W504">
        <v>24541823.379999999</v>
      </c>
      <c r="X504">
        <v>25653193.649999999</v>
      </c>
      <c r="Y504">
        <v>19967337.449999999</v>
      </c>
      <c r="Z504" s="27">
        <f t="shared" si="8"/>
        <v>420435962.47999996</v>
      </c>
    </row>
    <row r="505" spans="1:26" x14ac:dyDescent="0.25">
      <c r="A505" s="1">
        <v>44531</v>
      </c>
      <c r="B505">
        <v>134281.47</v>
      </c>
      <c r="C505">
        <v>8251734.4699999997</v>
      </c>
      <c r="D505">
        <v>8386015.9400000004</v>
      </c>
      <c r="E505">
        <v>8386014.2794302702</v>
      </c>
      <c r="F505">
        <v>20</v>
      </c>
      <c r="G505">
        <v>2653522.8601431302</v>
      </c>
      <c r="H505">
        <v>3.2050411991969998</v>
      </c>
      <c r="I505">
        <v>118635.81033954999</v>
      </c>
      <c r="J505">
        <v>0</v>
      </c>
      <c r="M505">
        <v>2009</v>
      </c>
      <c r="N505">
        <v>19332907.969999999</v>
      </c>
      <c r="O505">
        <v>14750939.99</v>
      </c>
      <c r="P505">
        <v>13691776.34</v>
      </c>
      <c r="Q505">
        <v>12154572.800000001</v>
      </c>
      <c r="R505">
        <v>13047029.109999999</v>
      </c>
      <c r="S505">
        <v>12341953.789999999</v>
      </c>
      <c r="T505">
        <v>11774677.17</v>
      </c>
      <c r="U505">
        <v>10645919.74</v>
      </c>
      <c r="V505">
        <v>8762438.9499999993</v>
      </c>
      <c r="W505">
        <v>12459295.060000001</v>
      </c>
      <c r="X505">
        <v>11704226.460000001</v>
      </c>
      <c r="Y505">
        <v>15248798.5</v>
      </c>
      <c r="Z505" s="27">
        <f t="shared" si="8"/>
        <v>155914535.88</v>
      </c>
    </row>
    <row r="506" spans="1:26" x14ac:dyDescent="0.25">
      <c r="A506" s="1">
        <v>44562</v>
      </c>
      <c r="B506">
        <v>125030.75</v>
      </c>
      <c r="C506">
        <v>7376280.9100000001</v>
      </c>
      <c r="D506">
        <v>7501311.6600000001</v>
      </c>
      <c r="E506">
        <v>7501310.5407679901</v>
      </c>
      <c r="F506">
        <v>20</v>
      </c>
      <c r="G506">
        <v>3014894.2819407801</v>
      </c>
      <c r="H506">
        <v>2.5265741797818899</v>
      </c>
      <c r="I506">
        <v>116043.506755681</v>
      </c>
      <c r="J506">
        <v>0</v>
      </c>
      <c r="M506">
        <v>2010</v>
      </c>
      <c r="N506">
        <v>17420542.649999999</v>
      </c>
      <c r="O506">
        <v>14454616.289999999</v>
      </c>
      <c r="P506">
        <v>11695157.49</v>
      </c>
      <c r="Q506">
        <v>12242997.35</v>
      </c>
      <c r="R506">
        <v>12955718.1</v>
      </c>
      <c r="S506">
        <v>14781702.41</v>
      </c>
      <c r="T506">
        <v>16011353.34</v>
      </c>
      <c r="U506">
        <v>14932041.210000001</v>
      </c>
      <c r="V506">
        <v>11759577.82</v>
      </c>
      <c r="W506">
        <v>11495558.9</v>
      </c>
      <c r="X506">
        <v>10328913.58</v>
      </c>
      <c r="Y506">
        <v>15028508.810000001</v>
      </c>
      <c r="Z506" s="27">
        <f t="shared" si="8"/>
        <v>163106687.95000002</v>
      </c>
    </row>
    <row r="507" spans="1:26" x14ac:dyDescent="0.25">
      <c r="A507" s="1">
        <v>44593</v>
      </c>
      <c r="B507">
        <v>301238.59000000003</v>
      </c>
      <c r="C507">
        <v>8132140.7800000003</v>
      </c>
      <c r="D507">
        <v>8433379.3699999992</v>
      </c>
      <c r="E507">
        <v>8433381.3204629403</v>
      </c>
      <c r="F507">
        <v>20</v>
      </c>
      <c r="G507">
        <v>2754151.2868615398</v>
      </c>
      <c r="H507">
        <v>3.0981638841498</v>
      </c>
      <c r="I507">
        <v>99430.727976180002</v>
      </c>
      <c r="J507">
        <v>0</v>
      </c>
      <c r="M507">
        <v>2011</v>
      </c>
      <c r="N507">
        <v>15628640.98</v>
      </c>
      <c r="O507">
        <v>13669618.27</v>
      </c>
      <c r="P507">
        <v>15109936.359999999</v>
      </c>
      <c r="Q507">
        <v>15790804.42</v>
      </c>
      <c r="R507">
        <v>15244550.449999999</v>
      </c>
      <c r="S507">
        <v>15318259.4</v>
      </c>
      <c r="T507">
        <v>15795211.550000001</v>
      </c>
      <c r="U507">
        <v>15606591.699999999</v>
      </c>
      <c r="V507">
        <v>13172474.01</v>
      </c>
      <c r="W507">
        <v>13454099.66</v>
      </c>
      <c r="X507">
        <v>12206226.07</v>
      </c>
      <c r="Y507">
        <v>12406251.810000001</v>
      </c>
      <c r="Z507" s="27">
        <f t="shared" si="8"/>
        <v>173402664.68000001</v>
      </c>
    </row>
    <row r="508" spans="1:26" x14ac:dyDescent="0.25">
      <c r="A508" s="1">
        <v>44621</v>
      </c>
      <c r="B508">
        <v>312684.01</v>
      </c>
      <c r="C508">
        <v>7909400.5099999998</v>
      </c>
      <c r="D508">
        <v>8222084.5199999996</v>
      </c>
      <c r="E508">
        <v>8222084.4677072698</v>
      </c>
      <c r="F508">
        <v>20</v>
      </c>
      <c r="G508">
        <v>2968063.5550600099</v>
      </c>
      <c r="H508">
        <v>2.8106108383418</v>
      </c>
      <c r="I508">
        <v>119987.12903173501</v>
      </c>
      <c r="J508">
        <v>0</v>
      </c>
      <c r="M508">
        <v>2012</v>
      </c>
      <c r="N508">
        <v>10573776.67</v>
      </c>
      <c r="O508">
        <v>8909926.2799999993</v>
      </c>
      <c r="P508">
        <v>8353393.7699999996</v>
      </c>
      <c r="Q508">
        <v>7279677.2000000002</v>
      </c>
      <c r="R508">
        <v>8207420.0599999996</v>
      </c>
      <c r="S508">
        <v>8549547.3300000001</v>
      </c>
      <c r="T508">
        <v>10759599.59</v>
      </c>
      <c r="U508">
        <v>9466728.2799999993</v>
      </c>
      <c r="V508">
        <v>9475142.5</v>
      </c>
      <c r="W508">
        <v>12308493.779999999</v>
      </c>
      <c r="X508">
        <v>13709823.439999999</v>
      </c>
      <c r="Y508">
        <v>14151633.460000001</v>
      </c>
      <c r="Z508" s="27">
        <f t="shared" si="8"/>
        <v>121745162.36000001</v>
      </c>
    </row>
    <row r="509" spans="1:26" x14ac:dyDescent="0.25">
      <c r="A509" s="1">
        <v>44652</v>
      </c>
      <c r="B509">
        <v>533185.55000000005</v>
      </c>
      <c r="C509">
        <v>9710754.6300000008</v>
      </c>
      <c r="D509">
        <v>10243940.18</v>
      </c>
      <c r="E509">
        <v>10243937.060656499</v>
      </c>
      <c r="F509">
        <v>20</v>
      </c>
      <c r="G509">
        <v>2933593.6528232498</v>
      </c>
      <c r="H509">
        <v>3.5303504518630899</v>
      </c>
      <c r="I509">
        <v>112676.61717066199</v>
      </c>
      <c r="J509">
        <v>0</v>
      </c>
      <c r="M509">
        <v>2013</v>
      </c>
      <c r="N509">
        <v>12914471.52</v>
      </c>
      <c r="O509">
        <v>11426949.710000001</v>
      </c>
      <c r="P509">
        <v>14383084.279999999</v>
      </c>
      <c r="Q509">
        <v>14227861.66</v>
      </c>
      <c r="R509">
        <v>16313061.810000001</v>
      </c>
      <c r="S509">
        <v>13875056.699999999</v>
      </c>
      <c r="T509">
        <v>13326385.380000001</v>
      </c>
      <c r="U509">
        <v>12121772.119999999</v>
      </c>
      <c r="V509">
        <v>12934245.619999999</v>
      </c>
      <c r="W509">
        <v>11884857.59</v>
      </c>
      <c r="X509">
        <v>11453161.189999999</v>
      </c>
      <c r="Y509">
        <v>13780047.23</v>
      </c>
      <c r="Z509" s="27">
        <f t="shared" si="8"/>
        <v>158640954.81</v>
      </c>
    </row>
    <row r="510" spans="1:26" x14ac:dyDescent="0.25">
      <c r="A510" s="1">
        <v>44682</v>
      </c>
      <c r="B510">
        <v>680276.83</v>
      </c>
      <c r="C510">
        <v>12970737.1</v>
      </c>
      <c r="D510">
        <v>13651013.93</v>
      </c>
      <c r="E510">
        <v>13651015.2568745</v>
      </c>
      <c r="F510">
        <v>20</v>
      </c>
      <c r="G510">
        <v>2993385.5762193701</v>
      </c>
      <c r="H510">
        <v>4.5988420162043102</v>
      </c>
      <c r="I510">
        <v>115092.101743103</v>
      </c>
      <c r="J510">
        <v>0</v>
      </c>
      <c r="M510">
        <v>2014</v>
      </c>
      <c r="N510">
        <v>14126350.630000001</v>
      </c>
      <c r="O510">
        <v>16897552.920000002</v>
      </c>
      <c r="P510">
        <v>16120634.1</v>
      </c>
      <c r="Q510">
        <v>15194104.640000001</v>
      </c>
      <c r="R510">
        <v>16104811.09</v>
      </c>
      <c r="S510">
        <v>14950565.720000001</v>
      </c>
      <c r="T510">
        <v>12313019.720000001</v>
      </c>
      <c r="U510">
        <v>12738530.16</v>
      </c>
      <c r="V510">
        <v>12890560.359999999</v>
      </c>
      <c r="W510">
        <v>12250710.460000001</v>
      </c>
      <c r="X510">
        <v>12310633.970000001</v>
      </c>
      <c r="Y510">
        <v>11923833.689999999</v>
      </c>
      <c r="Z510" s="27">
        <f t="shared" si="8"/>
        <v>167821307.46000001</v>
      </c>
    </row>
    <row r="511" spans="1:26" x14ac:dyDescent="0.25">
      <c r="A511" s="1">
        <v>44713</v>
      </c>
      <c r="B511">
        <v>1376222.06</v>
      </c>
      <c r="C511">
        <v>14340336.01</v>
      </c>
      <c r="D511">
        <v>15716558.07</v>
      </c>
      <c r="E511">
        <v>15716559.7121737</v>
      </c>
      <c r="F511">
        <v>20</v>
      </c>
      <c r="G511">
        <v>2978837.5852659699</v>
      </c>
      <c r="H511">
        <v>5.3142936341202898</v>
      </c>
      <c r="I511">
        <v>113857.90428344801</v>
      </c>
      <c r="J511">
        <v>0</v>
      </c>
      <c r="M511">
        <v>2015</v>
      </c>
      <c r="N511">
        <v>9866708.2599999998</v>
      </c>
      <c r="O511">
        <v>7343937.0099999998</v>
      </c>
      <c r="P511">
        <v>7752468.2400000002</v>
      </c>
      <c r="Q511">
        <v>7264132.8799999999</v>
      </c>
      <c r="R511">
        <v>8286357.75</v>
      </c>
      <c r="S511">
        <v>8068532.2699999996</v>
      </c>
      <c r="T511">
        <v>8103419.6100000003</v>
      </c>
      <c r="U511">
        <v>7822705.6500000004</v>
      </c>
      <c r="V511">
        <v>6650672.7199999997</v>
      </c>
      <c r="W511">
        <v>6233619.5899999999</v>
      </c>
      <c r="X511">
        <v>4853370.0999999996</v>
      </c>
      <c r="Y511">
        <v>4615331.6500000004</v>
      </c>
      <c r="Z511" s="27">
        <f t="shared" ref="Z511:Z517" si="9">SUM(N511:Y511)</f>
        <v>86861255.730000004</v>
      </c>
    </row>
    <row r="512" spans="1:26" x14ac:dyDescent="0.25">
      <c r="A512" s="1">
        <v>44743</v>
      </c>
      <c r="B512">
        <v>306266.75</v>
      </c>
      <c r="C512">
        <v>12129575.17</v>
      </c>
      <c r="D512">
        <v>12435841.92</v>
      </c>
      <c r="E512">
        <v>12435844.251614301</v>
      </c>
      <c r="F512">
        <v>20</v>
      </c>
      <c r="G512">
        <v>3025635.0038676001</v>
      </c>
      <c r="H512">
        <v>4.1965048489302603</v>
      </c>
      <c r="I512">
        <v>261247.71320922201</v>
      </c>
      <c r="J512">
        <v>0</v>
      </c>
      <c r="M512">
        <v>2016</v>
      </c>
      <c r="N512">
        <v>5389775.9500000002</v>
      </c>
      <c r="O512">
        <v>4269616.05</v>
      </c>
      <c r="P512">
        <v>3660777.97</v>
      </c>
      <c r="Q512">
        <v>4016114.97</v>
      </c>
      <c r="R512">
        <v>4292774.49</v>
      </c>
      <c r="S512">
        <v>5138950.49</v>
      </c>
      <c r="T512">
        <v>6374329.3600000003</v>
      </c>
      <c r="U512">
        <v>5843581.3700000001</v>
      </c>
      <c r="V512">
        <v>6165147.54</v>
      </c>
      <c r="W512">
        <v>6115839.3300000001</v>
      </c>
      <c r="X512">
        <v>5034599.26</v>
      </c>
      <c r="Y512">
        <v>7014391.2400000002</v>
      </c>
      <c r="Z512" s="27">
        <f t="shared" si="9"/>
        <v>63315898.019999996</v>
      </c>
    </row>
    <row r="513" spans="1:26" x14ac:dyDescent="0.25">
      <c r="A513" s="1">
        <v>44774</v>
      </c>
      <c r="B513">
        <v>497125.27</v>
      </c>
      <c r="C513">
        <v>13935035.550000001</v>
      </c>
      <c r="D513">
        <v>14432160.82</v>
      </c>
      <c r="E513">
        <v>14432153.0493262</v>
      </c>
      <c r="F513">
        <v>20</v>
      </c>
      <c r="G513">
        <v>2865428.5823254301</v>
      </c>
      <c r="H513">
        <v>5.1118748681080097</v>
      </c>
      <c r="I513">
        <v>215559.30702149699</v>
      </c>
      <c r="J513">
        <v>0</v>
      </c>
      <c r="M513">
        <v>2017</v>
      </c>
      <c r="N513">
        <v>7154579.5999999996</v>
      </c>
      <c r="O513">
        <v>5367254.17</v>
      </c>
      <c r="P513">
        <v>5402446.7599999998</v>
      </c>
      <c r="Q513">
        <v>5244548.37</v>
      </c>
      <c r="R513">
        <v>6026801.5800000001</v>
      </c>
      <c r="S513">
        <v>5643372.29</v>
      </c>
      <c r="T513">
        <v>5470019.6500000004</v>
      </c>
      <c r="U513">
        <v>5093970.2300000004</v>
      </c>
      <c r="V513">
        <v>4917579.22</v>
      </c>
      <c r="W513">
        <v>4859949.87</v>
      </c>
      <c r="X513">
        <v>4987508.18</v>
      </c>
      <c r="Y513">
        <v>4766863.99</v>
      </c>
      <c r="Z513" s="27">
        <f t="shared" si="9"/>
        <v>64934893.910000004</v>
      </c>
    </row>
    <row r="514" spans="1:26" x14ac:dyDescent="0.25">
      <c r="A514" s="1">
        <v>44805</v>
      </c>
      <c r="B514">
        <v>410005.81</v>
      </c>
      <c r="C514">
        <v>14899283.57</v>
      </c>
      <c r="D514">
        <v>15309289.380000001</v>
      </c>
      <c r="E514">
        <v>15309291.4686774</v>
      </c>
      <c r="F514">
        <v>20</v>
      </c>
      <c r="G514">
        <v>3119350.0302615599</v>
      </c>
      <c r="H514">
        <v>4.9819591997416</v>
      </c>
      <c r="I514">
        <v>231183.11179838199</v>
      </c>
      <c r="J514">
        <v>0</v>
      </c>
      <c r="M514">
        <v>2018</v>
      </c>
      <c r="N514">
        <v>5754939.4500000002</v>
      </c>
      <c r="O514">
        <v>4623341.3600000003</v>
      </c>
      <c r="P514">
        <v>4330410.66</v>
      </c>
      <c r="Q514">
        <v>4155528.06</v>
      </c>
      <c r="R514">
        <v>4252725.78</v>
      </c>
      <c r="S514">
        <v>4556364.67</v>
      </c>
      <c r="T514">
        <v>4860301.6399999997</v>
      </c>
      <c r="U514">
        <v>4755330.46</v>
      </c>
      <c r="V514">
        <v>4777374.62</v>
      </c>
      <c r="W514">
        <v>5444365.6500000004</v>
      </c>
      <c r="X514">
        <v>6434760.5</v>
      </c>
      <c r="Y514">
        <v>7488261.1600000001</v>
      </c>
      <c r="Z514" s="27">
        <f t="shared" si="9"/>
        <v>61433704.010000005</v>
      </c>
    </row>
    <row r="515" spans="1:26" x14ac:dyDescent="0.25">
      <c r="A515" s="1">
        <v>44835</v>
      </c>
      <c r="B515">
        <v>321107.75</v>
      </c>
      <c r="C515">
        <v>10911260.33</v>
      </c>
      <c r="D515">
        <v>11232368.08</v>
      </c>
      <c r="E515">
        <v>11232369.9794476</v>
      </c>
      <c r="F515">
        <v>20</v>
      </c>
      <c r="G515">
        <v>3227805.4636215102</v>
      </c>
      <c r="H515">
        <v>3.5575393541221501</v>
      </c>
      <c r="I515">
        <v>250674.98483641501</v>
      </c>
      <c r="J515">
        <v>0</v>
      </c>
      <c r="M515">
        <v>2019</v>
      </c>
      <c r="N515">
        <v>5756358.1100000003</v>
      </c>
      <c r="O515">
        <v>4628476.83</v>
      </c>
      <c r="P515">
        <v>5247938.24</v>
      </c>
      <c r="Q515">
        <v>4401747.51</v>
      </c>
      <c r="R515">
        <v>4378693.21</v>
      </c>
      <c r="S515">
        <v>3771351.81</v>
      </c>
      <c r="T515">
        <v>3064490.77</v>
      </c>
      <c r="U515">
        <v>3318307.95</v>
      </c>
      <c r="V515">
        <v>3730142.13</v>
      </c>
      <c r="W515">
        <v>3762641.16</v>
      </c>
      <c r="X515">
        <v>4082715.4</v>
      </c>
      <c r="Y515">
        <v>3794864.5</v>
      </c>
      <c r="Z515" s="27">
        <f t="shared" si="9"/>
        <v>49937727.619999997</v>
      </c>
    </row>
    <row r="516" spans="1:26" x14ac:dyDescent="0.25">
      <c r="A516" s="1">
        <v>44866</v>
      </c>
      <c r="B516">
        <v>232948.89</v>
      </c>
      <c r="C516">
        <v>9174630.2300000004</v>
      </c>
      <c r="D516">
        <v>9407579.1199999992</v>
      </c>
      <c r="E516">
        <v>9407581.4914311599</v>
      </c>
      <c r="F516">
        <v>20</v>
      </c>
      <c r="G516">
        <v>3144027.66978388</v>
      </c>
      <c r="H516">
        <v>3.0702672720893198</v>
      </c>
      <c r="I516">
        <v>245423.765649548</v>
      </c>
      <c r="J516">
        <v>0</v>
      </c>
      <c r="M516">
        <v>2020</v>
      </c>
      <c r="N516">
        <v>3019678.61</v>
      </c>
      <c r="O516">
        <v>2626769.46</v>
      </c>
      <c r="P516">
        <v>2584279.44</v>
      </c>
      <c r="Q516">
        <v>2211159.4300000002</v>
      </c>
      <c r="R516">
        <v>2197041.23</v>
      </c>
      <c r="S516">
        <v>1892752.2</v>
      </c>
      <c r="T516">
        <v>1986935.5</v>
      </c>
      <c r="U516">
        <v>2302252.9900000002</v>
      </c>
      <c r="V516">
        <v>2356752.2400000002</v>
      </c>
      <c r="W516">
        <v>2531949.96</v>
      </c>
      <c r="X516">
        <v>3448508.44</v>
      </c>
      <c r="Y516">
        <v>3738661.02</v>
      </c>
      <c r="Z516" s="27">
        <f t="shared" si="9"/>
        <v>30896740.520000003</v>
      </c>
    </row>
    <row r="517" spans="1:26" x14ac:dyDescent="0.25">
      <c r="A517" s="1">
        <v>44896</v>
      </c>
      <c r="B517">
        <v>224586.93</v>
      </c>
      <c r="C517">
        <v>10713102.33</v>
      </c>
      <c r="D517">
        <v>10937689.26</v>
      </c>
      <c r="E517">
        <v>10937689.2467173</v>
      </c>
      <c r="F517">
        <v>20</v>
      </c>
      <c r="G517">
        <v>3000283.4074300802</v>
      </c>
      <c r="H517">
        <v>3.7176100934258498</v>
      </c>
      <c r="I517">
        <v>216194.63188282799</v>
      </c>
      <c r="J517">
        <v>0</v>
      </c>
      <c r="M517">
        <v>2021</v>
      </c>
      <c r="N517">
        <v>3632448.76</v>
      </c>
      <c r="O517">
        <v>5410833.9500000002</v>
      </c>
      <c r="P517">
        <v>3752183.99</v>
      </c>
      <c r="Q517">
        <v>3469134.5</v>
      </c>
      <c r="R517">
        <v>4264876.97</v>
      </c>
      <c r="S517">
        <v>4523999.79</v>
      </c>
      <c r="T517">
        <v>5695548.3899999997</v>
      </c>
      <c r="U517">
        <v>6147022.1299999999</v>
      </c>
      <c r="V517">
        <v>6522768.96</v>
      </c>
      <c r="W517">
        <v>9245855.9199999999</v>
      </c>
      <c r="X517">
        <v>9813048</v>
      </c>
      <c r="Y517">
        <v>8386015.9400000004</v>
      </c>
      <c r="Z517" s="27">
        <f t="shared" si="9"/>
        <v>70863737.300000012</v>
      </c>
    </row>
    <row r="518" spans="1:26" x14ac:dyDescent="0.25">
      <c r="A518" s="1">
        <v>44927</v>
      </c>
      <c r="B518">
        <v>124222.35</v>
      </c>
      <c r="C518">
        <v>7566034.7400000002</v>
      </c>
      <c r="D518">
        <v>7690257.0899999999</v>
      </c>
      <c r="E518">
        <v>7690260.2820575302</v>
      </c>
      <c r="F518">
        <v>20</v>
      </c>
      <c r="G518">
        <v>2084098.5072571901</v>
      </c>
      <c r="H518">
        <v>3.7946342080066602</v>
      </c>
      <c r="I518">
        <v>218131.20643623499</v>
      </c>
      <c r="J518">
        <v>0</v>
      </c>
      <c r="M518">
        <v>2022</v>
      </c>
      <c r="N518">
        <v>7501311.6600000001</v>
      </c>
      <c r="O518">
        <v>8433379.3699999992</v>
      </c>
      <c r="P518">
        <v>8222084.5199999996</v>
      </c>
      <c r="Q518">
        <v>10243940.18</v>
      </c>
      <c r="R518">
        <v>13651013.93</v>
      </c>
      <c r="S518">
        <v>15716558.07</v>
      </c>
      <c r="T518">
        <v>12435841.92</v>
      </c>
      <c r="U518">
        <v>14432160.82</v>
      </c>
      <c r="V518">
        <v>15309289.380000001</v>
      </c>
      <c r="W518">
        <v>11232368.08</v>
      </c>
      <c r="X518">
        <v>9407579.1199999992</v>
      </c>
      <c r="Y518">
        <v>10937689.26</v>
      </c>
      <c r="Z518" s="27">
        <f>SUM(N518:Y518)</f>
        <v>137523216.31</v>
      </c>
    </row>
    <row r="519" spans="1:26" x14ac:dyDescent="0.25">
      <c r="A519" s="1">
        <v>44958</v>
      </c>
      <c r="B519">
        <v>54768.05</v>
      </c>
      <c r="C519">
        <v>4825759.75</v>
      </c>
      <c r="D519">
        <v>4880527.8</v>
      </c>
      <c r="E519">
        <v>4880530.8944377499</v>
      </c>
      <c r="F519">
        <v>20</v>
      </c>
      <c r="G519">
        <v>1985930.05008305</v>
      </c>
      <c r="H519">
        <v>2.55754020435434</v>
      </c>
      <c r="I519">
        <v>198565.051685079</v>
      </c>
      <c r="J519">
        <v>0</v>
      </c>
      <c r="M519">
        <v>2023</v>
      </c>
      <c r="N519">
        <v>7690257.0899999999</v>
      </c>
      <c r="O519">
        <v>4880527.8</v>
      </c>
      <c r="P519">
        <v>4276814.42</v>
      </c>
      <c r="Q519">
        <v>3374593.04</v>
      </c>
      <c r="R519">
        <v>3628715.1</v>
      </c>
      <c r="S519">
        <v>3448677.32</v>
      </c>
      <c r="T519">
        <v>4395294.95</v>
      </c>
      <c r="U519">
        <v>4066605.57</v>
      </c>
      <c r="V519">
        <v>4079991.07</v>
      </c>
      <c r="W519">
        <v>4226695.88</v>
      </c>
      <c r="X519">
        <v>4091653.46</v>
      </c>
      <c r="Y519">
        <v>4004945.4</v>
      </c>
      <c r="Z519" s="27">
        <f>SUM(N519:Y519)</f>
        <v>52164771.100000001</v>
      </c>
    </row>
    <row r="520" spans="1:26" x14ac:dyDescent="0.25">
      <c r="A520" s="1">
        <v>44986</v>
      </c>
      <c r="B520">
        <v>51546.06</v>
      </c>
      <c r="C520">
        <v>4225268.3600000003</v>
      </c>
      <c r="D520">
        <v>4276814.42</v>
      </c>
      <c r="E520">
        <v>4276816.8556080796</v>
      </c>
      <c r="F520">
        <v>20</v>
      </c>
      <c r="G520">
        <v>2028691.1216917499</v>
      </c>
      <c r="H520">
        <v>2.2126343605997301</v>
      </c>
      <c r="I520">
        <v>211934.82729071201</v>
      </c>
      <c r="J520">
        <v>0</v>
      </c>
      <c r="M520">
        <v>2024</v>
      </c>
      <c r="N520" s="114">
        <v>6272595.1799999997</v>
      </c>
      <c r="O520" s="114">
        <v>4231198.28</v>
      </c>
      <c r="P520" s="114">
        <v>2935734.03</v>
      </c>
      <c r="Q520" s="114">
        <v>2588759.2200000002</v>
      </c>
      <c r="R520" s="114">
        <v>2784916.43</v>
      </c>
      <c r="S520" s="114">
        <v>3756909.5</v>
      </c>
      <c r="T520" s="114">
        <v>3857304.29</v>
      </c>
      <c r="U520" s="114">
        <v>3307276.67</v>
      </c>
      <c r="V520" s="114">
        <v>3098911.25</v>
      </c>
      <c r="W520" s="114">
        <v>3820867.6</v>
      </c>
      <c r="X520" s="114">
        <v>3470444.99</v>
      </c>
      <c r="Y520" s="114">
        <v>4617710.7300000004</v>
      </c>
      <c r="Z520" s="27">
        <f>SUM(N520:Y520)</f>
        <v>44742628.170000002</v>
      </c>
    </row>
    <row r="521" spans="1:26" x14ac:dyDescent="0.25">
      <c r="A521" s="1">
        <v>45017</v>
      </c>
      <c r="B521">
        <v>45648.56</v>
      </c>
      <c r="C521">
        <v>3328944.48</v>
      </c>
      <c r="D521">
        <v>3374593.04</v>
      </c>
      <c r="E521">
        <v>3374594.50010035</v>
      </c>
      <c r="F521">
        <v>20</v>
      </c>
      <c r="G521">
        <v>1910562.4096858001</v>
      </c>
      <c r="H521">
        <v>1.86855483845185</v>
      </c>
      <c r="I521">
        <v>195396.13468229299</v>
      </c>
      <c r="J521">
        <v>0</v>
      </c>
      <c r="M521">
        <v>2025</v>
      </c>
      <c r="N521" s="114">
        <f>D542</f>
        <v>12971.7</v>
      </c>
      <c r="O521" s="114">
        <f>D543</f>
        <v>68.319999999999993</v>
      </c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27">
        <f>SUM(N521:Y521)</f>
        <v>13040.02</v>
      </c>
    </row>
    <row r="522" spans="1:26" x14ac:dyDescent="0.25">
      <c r="A522" s="1">
        <v>45047</v>
      </c>
      <c r="B522">
        <v>41480.19</v>
      </c>
      <c r="C522">
        <v>3587234.91</v>
      </c>
      <c r="D522">
        <v>3628715.1</v>
      </c>
      <c r="E522">
        <v>3628716.0911244</v>
      </c>
      <c r="F522">
        <v>20</v>
      </c>
      <c r="G522">
        <v>2040986.9151761699</v>
      </c>
      <c r="H522">
        <v>1.88122581503449</v>
      </c>
      <c r="I522">
        <v>210841.181852629</v>
      </c>
      <c r="J522">
        <v>0</v>
      </c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27"/>
    </row>
    <row r="523" spans="1:26" x14ac:dyDescent="0.25">
      <c r="A523" s="1">
        <v>45078</v>
      </c>
      <c r="B523">
        <v>18787.14</v>
      </c>
      <c r="C523">
        <v>3429890.18</v>
      </c>
      <c r="D523">
        <v>3448677.32</v>
      </c>
      <c r="E523">
        <v>3448679.6271782699</v>
      </c>
      <c r="F523">
        <v>20</v>
      </c>
      <c r="G523">
        <v>1862751.6145116</v>
      </c>
      <c r="H523">
        <v>1.9605674247588301</v>
      </c>
      <c r="I523">
        <v>203370.50865010201</v>
      </c>
      <c r="J523">
        <v>0</v>
      </c>
    </row>
    <row r="524" spans="1:26" x14ac:dyDescent="0.25">
      <c r="A524" s="1">
        <v>45108</v>
      </c>
      <c r="B524">
        <v>46327.34</v>
      </c>
      <c r="C524">
        <v>4348967.6100000003</v>
      </c>
      <c r="D524">
        <v>4395294.95</v>
      </c>
      <c r="E524">
        <v>4395297.0445716903</v>
      </c>
      <c r="F524">
        <v>20</v>
      </c>
      <c r="G524">
        <v>1943464.0517120999</v>
      </c>
      <c r="H524">
        <v>2.4057594641444702</v>
      </c>
      <c r="I524">
        <v>280209.99105924898</v>
      </c>
      <c r="J524">
        <v>0</v>
      </c>
      <c r="M524" s="10" t="s">
        <v>52</v>
      </c>
    </row>
    <row r="525" spans="1:26" x14ac:dyDescent="0.25">
      <c r="A525" s="1">
        <v>45139</v>
      </c>
      <c r="B525">
        <v>94823.37</v>
      </c>
      <c r="C525">
        <v>3971782.2</v>
      </c>
      <c r="D525">
        <v>4066605.57</v>
      </c>
      <c r="E525">
        <v>4066610.2512467699</v>
      </c>
      <c r="F525">
        <v>20</v>
      </c>
      <c r="G525">
        <v>1919396.8976274999</v>
      </c>
      <c r="H525">
        <v>2.2701442658853699</v>
      </c>
      <c r="I525">
        <v>290697.60986046097</v>
      </c>
      <c r="J525">
        <v>0</v>
      </c>
      <c r="N525" s="9" t="s">
        <v>21</v>
      </c>
      <c r="O525" s="9" t="s">
        <v>22</v>
      </c>
      <c r="P525" s="9" t="s">
        <v>23</v>
      </c>
      <c r="Q525" s="9" t="s">
        <v>24</v>
      </c>
      <c r="R525" s="9" t="s">
        <v>25</v>
      </c>
      <c r="S525" s="9" t="s">
        <v>26</v>
      </c>
      <c r="T525" s="9" t="s">
        <v>27</v>
      </c>
      <c r="U525" s="9" t="s">
        <v>28</v>
      </c>
      <c r="V525" s="9" t="s">
        <v>29</v>
      </c>
      <c r="W525" s="9" t="s">
        <v>30</v>
      </c>
      <c r="X525" s="9" t="s">
        <v>31</v>
      </c>
      <c r="Y525" s="9" t="s">
        <v>32</v>
      </c>
    </row>
    <row r="526" spans="1:26" x14ac:dyDescent="0.25">
      <c r="A526" s="1">
        <v>45170</v>
      </c>
      <c r="B526">
        <v>89865.23</v>
      </c>
      <c r="C526">
        <v>3990125.84</v>
      </c>
      <c r="D526">
        <v>4079991.07</v>
      </c>
      <c r="E526">
        <v>4079992.4240657398</v>
      </c>
      <c r="F526">
        <v>20</v>
      </c>
      <c r="G526">
        <v>1836699.0020238999</v>
      </c>
      <c r="H526">
        <v>2.3592093403610499</v>
      </c>
      <c r="I526">
        <v>253165.01694086401</v>
      </c>
      <c r="J526">
        <v>0</v>
      </c>
      <c r="M526">
        <v>2004</v>
      </c>
      <c r="N526">
        <v>4140584.3971097199</v>
      </c>
      <c r="O526">
        <v>3759594.0515562999</v>
      </c>
      <c r="P526">
        <v>4059345.9773357799</v>
      </c>
      <c r="Q526">
        <v>4086536.5760553102</v>
      </c>
      <c r="R526">
        <v>3978747.3673637598</v>
      </c>
      <c r="S526">
        <v>3983946.1281394102</v>
      </c>
      <c r="T526">
        <v>4165204.0446436601</v>
      </c>
      <c r="U526">
        <v>4100591.0618431899</v>
      </c>
      <c r="V526">
        <v>3249916.4451372102</v>
      </c>
      <c r="W526">
        <v>3657942.9023627201</v>
      </c>
      <c r="X526">
        <v>3631156.02341926</v>
      </c>
      <c r="Y526">
        <v>3430954.9187634699</v>
      </c>
      <c r="Z526" s="27">
        <f t="shared" ref="Z526:Z536" si="10">SUM(N526:Y526)</f>
        <v>46244519.893729791</v>
      </c>
    </row>
    <row r="527" spans="1:26" x14ac:dyDescent="0.25">
      <c r="A527" s="1">
        <v>45200</v>
      </c>
      <c r="B527">
        <v>120234.11</v>
      </c>
      <c r="C527">
        <v>4106461.77</v>
      </c>
      <c r="D527">
        <v>4226695.88</v>
      </c>
      <c r="E527">
        <v>4226696.7983937003</v>
      </c>
      <c r="F527">
        <v>20</v>
      </c>
      <c r="G527">
        <v>1800729.085164</v>
      </c>
      <c r="H527">
        <v>2.4981829908507001</v>
      </c>
      <c r="I527">
        <v>271853.97329314402</v>
      </c>
      <c r="J527">
        <v>0</v>
      </c>
      <c r="M527">
        <v>2005</v>
      </c>
      <c r="N527">
        <v>3612981.4311998799</v>
      </c>
      <c r="O527">
        <v>3267548.87167732</v>
      </c>
      <c r="P527">
        <v>3623352.9644892402</v>
      </c>
      <c r="Q527">
        <v>3480567.2091075601</v>
      </c>
      <c r="R527">
        <v>3610262.6982168402</v>
      </c>
      <c r="S527">
        <v>3483852.8104148698</v>
      </c>
      <c r="T527">
        <v>3412517.5517720901</v>
      </c>
      <c r="U527">
        <v>3031947.3975813999</v>
      </c>
      <c r="V527">
        <v>1265285.8452300499</v>
      </c>
      <c r="W527">
        <v>1438126.97102137</v>
      </c>
      <c r="X527">
        <v>2262047.8919256199</v>
      </c>
      <c r="Y527">
        <v>2736529.2176780901</v>
      </c>
      <c r="Z527" s="27">
        <f t="shared" si="10"/>
        <v>35225020.860314332</v>
      </c>
    </row>
    <row r="528" spans="1:26" x14ac:dyDescent="0.25">
      <c r="A528" s="1">
        <v>45231</v>
      </c>
      <c r="B528">
        <v>127057.16</v>
      </c>
      <c r="C528">
        <v>3964596.3</v>
      </c>
      <c r="D528">
        <v>4091653.46</v>
      </c>
      <c r="E528">
        <v>4091653.6847247998</v>
      </c>
      <c r="F528">
        <v>20</v>
      </c>
      <c r="G528">
        <v>1601714.1319035999</v>
      </c>
      <c r="H528">
        <v>2.7126472770552601</v>
      </c>
      <c r="I528">
        <v>253231.793804438</v>
      </c>
      <c r="J528">
        <v>0</v>
      </c>
      <c r="M528">
        <v>2006</v>
      </c>
      <c r="N528">
        <v>2941423.72359032</v>
      </c>
      <c r="O528">
        <v>2932545.19961194</v>
      </c>
      <c r="P528">
        <v>3267199.11640005</v>
      </c>
      <c r="Q528">
        <v>3270896.69301634</v>
      </c>
      <c r="R528">
        <v>3508767.2334680101</v>
      </c>
      <c r="S528">
        <v>3738017.9825561801</v>
      </c>
      <c r="T528">
        <v>3725617.5200453699</v>
      </c>
      <c r="U528">
        <v>3725817.13286317</v>
      </c>
      <c r="V528">
        <v>3643661.9135850901</v>
      </c>
      <c r="W528">
        <v>3724272.3230012399</v>
      </c>
      <c r="X528">
        <v>3507277.8619028698</v>
      </c>
      <c r="Y528">
        <v>3585457.1720061102</v>
      </c>
      <c r="Z528" s="27">
        <f t="shared" si="10"/>
        <v>41570953.872046687</v>
      </c>
    </row>
    <row r="529" spans="1:26" x14ac:dyDescent="0.25">
      <c r="A529" s="1">
        <v>45261</v>
      </c>
      <c r="B529">
        <v>207213.15</v>
      </c>
      <c r="C529">
        <v>3797732.25</v>
      </c>
      <c r="D529">
        <v>4004945.4</v>
      </c>
      <c r="E529">
        <v>4004946.4010783499</v>
      </c>
      <c r="F529">
        <v>20</v>
      </c>
      <c r="G529">
        <v>1707070.2587657</v>
      </c>
      <c r="H529">
        <v>2.5098546439301699</v>
      </c>
      <c r="I529">
        <v>279551.81539983099</v>
      </c>
      <c r="J529">
        <v>0</v>
      </c>
      <c r="M529">
        <v>2007</v>
      </c>
      <c r="N529">
        <v>3431417.7115227999</v>
      </c>
      <c r="O529">
        <v>3187283.0760072102</v>
      </c>
      <c r="P529">
        <v>3758706.9102976499</v>
      </c>
      <c r="Q529">
        <v>3532409.0062794499</v>
      </c>
      <c r="R529">
        <v>3847360.6544289798</v>
      </c>
      <c r="S529">
        <v>3801646.8529513599</v>
      </c>
      <c r="T529">
        <v>3781746.6914056502</v>
      </c>
      <c r="U529">
        <v>3496860.8815262401</v>
      </c>
      <c r="V529">
        <v>3473362.6859711502</v>
      </c>
      <c r="W529">
        <v>3833954.5812043999</v>
      </c>
      <c r="X529">
        <v>3398892.1835635598</v>
      </c>
      <c r="Y529">
        <v>3696247.7049747999</v>
      </c>
      <c r="Z529" s="27">
        <f t="shared" si="10"/>
        <v>43239888.940133251</v>
      </c>
    </row>
    <row r="530" spans="1:26" x14ac:dyDescent="0.25">
      <c r="A530" s="1">
        <v>45292</v>
      </c>
      <c r="B530" s="114">
        <v>99326.74</v>
      </c>
      <c r="C530" s="114">
        <v>6173268.4400000004</v>
      </c>
      <c r="D530" s="114">
        <v>6272595.1799999997</v>
      </c>
      <c r="E530" s="114">
        <v>6272597.3495097402</v>
      </c>
      <c r="F530">
        <v>20</v>
      </c>
      <c r="G530">
        <v>2862333.4853972001</v>
      </c>
      <c r="H530">
        <v>2.29804088391101</v>
      </c>
      <c r="I530">
        <v>305162.023320543</v>
      </c>
      <c r="J530">
        <v>0</v>
      </c>
      <c r="M530">
        <v>2008</v>
      </c>
      <c r="N530">
        <v>3730716.59485282</v>
      </c>
      <c r="O530">
        <v>3481908.9951343099</v>
      </c>
      <c r="P530">
        <v>3754457.7083301698</v>
      </c>
      <c r="Q530">
        <v>3601038.3554089</v>
      </c>
      <c r="R530">
        <v>4320099.2010811502</v>
      </c>
      <c r="S530">
        <v>4358968.2792846598</v>
      </c>
      <c r="T530">
        <v>4639414.5826604404</v>
      </c>
      <c r="U530">
        <v>4254048.2048297198</v>
      </c>
      <c r="V530">
        <v>1642121.1776660201</v>
      </c>
      <c r="W530">
        <v>3450697.9705383801</v>
      </c>
      <c r="X530">
        <v>3823545.4159350898</v>
      </c>
      <c r="Y530">
        <v>3184282.9857755699</v>
      </c>
      <c r="Z530" s="27">
        <f t="shared" si="10"/>
        <v>44241299.47149723</v>
      </c>
    </row>
    <row r="531" spans="1:26" x14ac:dyDescent="0.25">
      <c r="A531" s="1">
        <v>45323</v>
      </c>
      <c r="B531" s="114">
        <v>121159.7</v>
      </c>
      <c r="C531" s="114">
        <v>4110038.58</v>
      </c>
      <c r="D531" s="114">
        <v>4231198.28</v>
      </c>
      <c r="E531" s="114">
        <v>4231200.9881843301</v>
      </c>
      <c r="F531">
        <v>20</v>
      </c>
      <c r="G531">
        <v>2843835.2653478999</v>
      </c>
      <c r="H531">
        <v>1.5897447865022301</v>
      </c>
      <c r="I531">
        <v>289771.29857369902</v>
      </c>
      <c r="J531">
        <v>0</v>
      </c>
      <c r="M531">
        <v>2009</v>
      </c>
      <c r="N531">
        <v>3438444.2367176502</v>
      </c>
      <c r="O531">
        <v>3579269.6434981502</v>
      </c>
      <c r="P531">
        <v>3520944.6226184801</v>
      </c>
      <c r="Q531">
        <v>3511916.9513164898</v>
      </c>
      <c r="R531">
        <v>3769963.5557009</v>
      </c>
      <c r="S531">
        <v>3351008.7082273802</v>
      </c>
      <c r="T531">
        <v>4357713.6781390402</v>
      </c>
      <c r="U531">
        <v>3418958.5700597102</v>
      </c>
      <c r="V531">
        <v>3143287.55374848</v>
      </c>
      <c r="W531">
        <v>3296087.82257229</v>
      </c>
      <c r="X531">
        <v>3062273.5011873702</v>
      </c>
      <c r="Y531">
        <v>3246835.2152069202</v>
      </c>
      <c r="Z531" s="27">
        <f t="shared" si="10"/>
        <v>41696704.058992863</v>
      </c>
    </row>
    <row r="532" spans="1:26" x14ac:dyDescent="0.25">
      <c r="A532" s="1">
        <v>45352</v>
      </c>
      <c r="B532" s="114">
        <v>86136.06</v>
      </c>
      <c r="C532" s="114">
        <v>2849597.97</v>
      </c>
      <c r="D532" s="114">
        <v>2935734.03</v>
      </c>
      <c r="E532" s="114">
        <v>2935740.6126028202</v>
      </c>
      <c r="F532">
        <v>20</v>
      </c>
      <c r="G532">
        <v>2857768.4491015002</v>
      </c>
      <c r="H532">
        <v>1.1275040966042</v>
      </c>
      <c r="I532">
        <v>286405.02090534801</v>
      </c>
      <c r="J532">
        <v>0</v>
      </c>
      <c r="M532">
        <v>2010</v>
      </c>
      <c r="N532">
        <v>3115838.4952301602</v>
      </c>
      <c r="O532">
        <v>2709249.6322354199</v>
      </c>
      <c r="P532">
        <v>2606749.0670757201</v>
      </c>
      <c r="Q532">
        <v>3145341.4897636799</v>
      </c>
      <c r="R532">
        <v>3115673.0132726198</v>
      </c>
      <c r="S532">
        <v>3226898.8289640602</v>
      </c>
      <c r="T532">
        <v>3603416.7345902501</v>
      </c>
      <c r="U532">
        <v>3299601.29664071</v>
      </c>
      <c r="V532">
        <v>3054703.3281309102</v>
      </c>
      <c r="W532">
        <v>3151944.3827365199</v>
      </c>
      <c r="X532">
        <v>2904288.6859379499</v>
      </c>
      <c r="Y532">
        <v>3457136.50756909</v>
      </c>
      <c r="Z532" s="27">
        <f t="shared" si="10"/>
        <v>37390841.462147087</v>
      </c>
    </row>
    <row r="533" spans="1:26" x14ac:dyDescent="0.25">
      <c r="A533" s="1">
        <v>45383</v>
      </c>
      <c r="B533" s="114">
        <v>76452.44</v>
      </c>
      <c r="C533" s="114">
        <v>2512306.7799999998</v>
      </c>
      <c r="D533" s="114">
        <v>2588759.2200000002</v>
      </c>
      <c r="E533" s="114">
        <v>2588759.0626678802</v>
      </c>
      <c r="F533">
        <v>20</v>
      </c>
      <c r="G533">
        <v>2694091.0154193998</v>
      </c>
      <c r="H533">
        <v>1.0642703361688399</v>
      </c>
      <c r="I533">
        <v>278482.08798199601</v>
      </c>
      <c r="J533">
        <v>0</v>
      </c>
      <c r="M533">
        <v>2011</v>
      </c>
      <c r="N533">
        <v>3457243.0842013899</v>
      </c>
      <c r="O533">
        <v>3223437.2451164201</v>
      </c>
      <c r="P533">
        <v>3762696.9150382401</v>
      </c>
      <c r="Q533">
        <v>3672049.0705538299</v>
      </c>
      <c r="R533">
        <v>3481557.13080739</v>
      </c>
      <c r="S533">
        <v>3352562.4752425398</v>
      </c>
      <c r="T533">
        <v>3517719.4931378299</v>
      </c>
      <c r="U533">
        <v>3653274.17930101</v>
      </c>
      <c r="V533">
        <v>3283584.1392127201</v>
      </c>
      <c r="W533">
        <v>3631482.0895234901</v>
      </c>
      <c r="X533">
        <v>3589808.3252400798</v>
      </c>
      <c r="Y533">
        <v>3704364.8622238501</v>
      </c>
      <c r="Z533" s="27">
        <f t="shared" si="10"/>
        <v>42329779.009598792</v>
      </c>
    </row>
    <row r="534" spans="1:26" x14ac:dyDescent="0.25">
      <c r="A534" s="1">
        <v>45413</v>
      </c>
      <c r="B534" s="114">
        <v>89101.15</v>
      </c>
      <c r="C534" s="114">
        <v>2695815.28</v>
      </c>
      <c r="D534" s="114">
        <v>2784916.43</v>
      </c>
      <c r="E534" s="114">
        <v>2784911.5492630498</v>
      </c>
      <c r="F534">
        <v>20</v>
      </c>
      <c r="G534">
        <v>2546843.2280776999</v>
      </c>
      <c r="H534">
        <v>1.1958209444588901</v>
      </c>
      <c r="I534">
        <v>260656.92512555499</v>
      </c>
      <c r="J534">
        <v>0</v>
      </c>
      <c r="M534">
        <v>2012</v>
      </c>
      <c r="N534">
        <v>3617113.47580782</v>
      </c>
      <c r="O534">
        <v>3359105.6657841098</v>
      </c>
      <c r="P534">
        <v>3628030.1824391801</v>
      </c>
      <c r="Q534">
        <v>3557143.1770983501</v>
      </c>
      <c r="R534">
        <v>3600786.7327474002</v>
      </c>
      <c r="S534">
        <v>3558328.3891504901</v>
      </c>
      <c r="T534">
        <v>3746938.1706518601</v>
      </c>
      <c r="U534">
        <v>3227504.5235491302</v>
      </c>
      <c r="V534">
        <v>3467157.3585043098</v>
      </c>
      <c r="W534">
        <v>3830897.53566849</v>
      </c>
      <c r="X534">
        <v>4019006.0722573199</v>
      </c>
      <c r="Y534">
        <v>4127804.4652244998</v>
      </c>
      <c r="Z534" s="27">
        <f t="shared" si="10"/>
        <v>43739815.748882957</v>
      </c>
    </row>
    <row r="535" spans="1:26" x14ac:dyDescent="0.25">
      <c r="A535" s="1">
        <v>45444</v>
      </c>
      <c r="B535" s="114">
        <v>161340.79</v>
      </c>
      <c r="C535" s="114">
        <v>3595568.71</v>
      </c>
      <c r="D535" s="114">
        <v>3756909.5</v>
      </c>
      <c r="E535" s="114">
        <v>3756906.3870757702</v>
      </c>
      <c r="F535">
        <v>20</v>
      </c>
      <c r="G535">
        <v>2459573.5558817</v>
      </c>
      <c r="H535">
        <v>1.6242512081734899</v>
      </c>
      <c r="I535">
        <v>238058.93265665899</v>
      </c>
      <c r="M535">
        <v>2013</v>
      </c>
      <c r="N535">
        <v>4105230.1342321299</v>
      </c>
      <c r="O535">
        <v>3532687.4964948799</v>
      </c>
      <c r="P535">
        <v>4020816.7977016801</v>
      </c>
      <c r="Q535">
        <v>3533424.9274199102</v>
      </c>
      <c r="R535">
        <v>4076019.2154437001</v>
      </c>
      <c r="S535">
        <v>3595453.0088969599</v>
      </c>
      <c r="T535">
        <v>3744606.3363147001</v>
      </c>
      <c r="U535">
        <v>3614393.4490958098</v>
      </c>
      <c r="V535">
        <v>3679296.89777222</v>
      </c>
      <c r="W535">
        <v>3365870.6442591702</v>
      </c>
      <c r="X535">
        <v>3308458.3553426801</v>
      </c>
      <c r="Y535">
        <v>3481320.29714404</v>
      </c>
      <c r="Z535" s="27">
        <f t="shared" si="10"/>
        <v>44057577.560117878</v>
      </c>
    </row>
    <row r="536" spans="1:26" x14ac:dyDescent="0.25">
      <c r="A536" s="1">
        <v>45474</v>
      </c>
      <c r="B536" s="114">
        <v>200802.62</v>
      </c>
      <c r="C536" s="114">
        <v>3656501.67</v>
      </c>
      <c r="D536" s="114">
        <v>3857304.29</v>
      </c>
      <c r="E536" s="114">
        <v>3857303.9850304602</v>
      </c>
      <c r="F536">
        <v>20</v>
      </c>
      <c r="G536">
        <v>2517881.5891300999</v>
      </c>
      <c r="H536">
        <v>1.5640620565713399</v>
      </c>
      <c r="I536">
        <v>80819.071467474001</v>
      </c>
      <c r="M536">
        <v>2014</v>
      </c>
      <c r="N536">
        <v>3194907.9605489802</v>
      </c>
      <c r="O536">
        <v>3019313.2043184</v>
      </c>
      <c r="P536">
        <v>3432112.0284853401</v>
      </c>
      <c r="Q536">
        <v>3363139.4439751501</v>
      </c>
      <c r="R536">
        <v>3577997.19551697</v>
      </c>
      <c r="S536">
        <v>3316014.4529355499</v>
      </c>
      <c r="T536">
        <v>3039114.0134418001</v>
      </c>
      <c r="U536">
        <v>3439937.0193895502</v>
      </c>
      <c r="V536">
        <v>3397015.3074591998</v>
      </c>
      <c r="W536">
        <v>3311869.8025758001</v>
      </c>
      <c r="X536">
        <v>3240570.8339133998</v>
      </c>
      <c r="Y536">
        <v>3366056.6068246998</v>
      </c>
      <c r="Z536" s="27">
        <f t="shared" si="10"/>
        <v>39698047.86938484</v>
      </c>
    </row>
    <row r="537" spans="1:26" x14ac:dyDescent="0.25">
      <c r="A537" s="1">
        <v>45505</v>
      </c>
      <c r="B537" s="114">
        <v>207478.79</v>
      </c>
      <c r="C537" s="114">
        <v>3099797.88</v>
      </c>
      <c r="D537" s="114">
        <v>3307276.67</v>
      </c>
      <c r="E537" s="114">
        <v>3307276.65909641</v>
      </c>
      <c r="F537">
        <v>20</v>
      </c>
      <c r="G537">
        <v>2644488.9133071001</v>
      </c>
      <c r="H537">
        <v>1.2787947507033901</v>
      </c>
      <c r="I537">
        <v>74481.881534040003</v>
      </c>
      <c r="M537">
        <v>2015</v>
      </c>
      <c r="N537">
        <v>3404761.4341886099</v>
      </c>
      <c r="O537">
        <v>2731077.1020644298</v>
      </c>
      <c r="P537">
        <v>2990729.1486962298</v>
      </c>
      <c r="Q537">
        <v>3039094.1946797702</v>
      </c>
      <c r="R537">
        <v>3218635.8573584598</v>
      </c>
      <c r="S537">
        <v>3131769.63831768</v>
      </c>
      <c r="T537">
        <v>3093487.3556683399</v>
      </c>
      <c r="U537">
        <v>2992774.2438230999</v>
      </c>
      <c r="V537">
        <v>2735426.7734534298</v>
      </c>
      <c r="W537">
        <v>2846330.88352441</v>
      </c>
      <c r="X537">
        <v>2653020.4554452999</v>
      </c>
      <c r="Y537">
        <v>2662992.7884186702</v>
      </c>
      <c r="Z537" s="27">
        <f t="shared" ref="Z537:Z543" si="11">SUM(N537:Y537)</f>
        <v>35500099.875638433</v>
      </c>
    </row>
    <row r="538" spans="1:26" x14ac:dyDescent="0.25">
      <c r="A538" s="1">
        <v>45536</v>
      </c>
      <c r="B538" s="114">
        <v>160021.48000000001</v>
      </c>
      <c r="C538" s="114">
        <v>2938889.77</v>
      </c>
      <c r="D538" s="114">
        <v>3098911.25</v>
      </c>
      <c r="E538" s="114">
        <v>3098911.9858798599</v>
      </c>
      <c r="F538">
        <v>20</v>
      </c>
      <c r="G538">
        <v>2451462.3161662999</v>
      </c>
      <c r="H538">
        <v>1.2905839480864101</v>
      </c>
      <c r="I538">
        <v>64905.928703095997</v>
      </c>
      <c r="M538">
        <v>2016</v>
      </c>
      <c r="N538">
        <v>2595659.0126004498</v>
      </c>
      <c r="O538">
        <v>2404903.12819289</v>
      </c>
      <c r="P538">
        <v>2501164.0877212998</v>
      </c>
      <c r="Q538">
        <v>2354096.9744380298</v>
      </c>
      <c r="R538">
        <v>2513416.4455053001</v>
      </c>
      <c r="S538">
        <v>2393687.02612196</v>
      </c>
      <c r="T538">
        <v>2423122.7382212002</v>
      </c>
      <c r="U538">
        <v>2295513.9773722398</v>
      </c>
      <c r="V538">
        <v>2239326.9426642</v>
      </c>
      <c r="W538">
        <v>2197609.6370426798</v>
      </c>
      <c r="X538">
        <v>2124859.4222615999</v>
      </c>
      <c r="Y538">
        <v>2128786.52064216</v>
      </c>
      <c r="Z538" s="27">
        <f t="shared" si="11"/>
        <v>28172145.91278401</v>
      </c>
    </row>
    <row r="539" spans="1:26" x14ac:dyDescent="0.25">
      <c r="A539" s="1">
        <v>45566</v>
      </c>
      <c r="B539" s="114">
        <v>188968.46</v>
      </c>
      <c r="C539" s="114">
        <v>3631899.14</v>
      </c>
      <c r="D539" s="114">
        <v>3820867.6</v>
      </c>
      <c r="E539" s="114">
        <v>3820868.3218795699</v>
      </c>
      <c r="F539">
        <v>20</v>
      </c>
      <c r="G539">
        <v>2452872.141417</v>
      </c>
      <c r="H539">
        <v>1.58456287568121</v>
      </c>
      <c r="I539">
        <v>65861.812202490997</v>
      </c>
      <c r="M539">
        <v>2017</v>
      </c>
      <c r="N539">
        <v>2104279.6087225401</v>
      </c>
      <c r="O539">
        <v>1913650.9600861401</v>
      </c>
      <c r="P539">
        <v>2019755.6599136</v>
      </c>
      <c r="Q539">
        <v>1700864.7131197001</v>
      </c>
      <c r="R539">
        <v>2007994.6094557999</v>
      </c>
      <c r="S539">
        <v>1968967.2081832399</v>
      </c>
      <c r="T539">
        <v>1944954.69382126</v>
      </c>
      <c r="U539">
        <v>1840798.449609</v>
      </c>
      <c r="V539">
        <v>1766036.3128402</v>
      </c>
      <c r="W539">
        <v>1770596.725237</v>
      </c>
      <c r="X539">
        <v>1791796.1227102</v>
      </c>
      <c r="Y539">
        <v>1742706.23000375</v>
      </c>
      <c r="Z539" s="27">
        <f t="shared" si="11"/>
        <v>22572401.293702431</v>
      </c>
    </row>
    <row r="540" spans="1:26" x14ac:dyDescent="0.25">
      <c r="A540" s="1">
        <v>45597</v>
      </c>
      <c r="B540" s="114">
        <v>179973.98</v>
      </c>
      <c r="C540" s="114">
        <v>3290471.01</v>
      </c>
      <c r="D540" s="114">
        <v>3470444.99</v>
      </c>
      <c r="E540" s="114">
        <v>3470445.5207953001</v>
      </c>
      <c r="F540">
        <v>20</v>
      </c>
      <c r="G540">
        <v>2410809.3215691</v>
      </c>
      <c r="H540">
        <v>1.46393670130939</v>
      </c>
      <c r="I540">
        <v>58826.724908502001</v>
      </c>
      <c r="M540">
        <v>2018</v>
      </c>
      <c r="N540">
        <v>1758610.6901978999</v>
      </c>
      <c r="O540">
        <v>1626096.2700390001</v>
      </c>
      <c r="P540">
        <v>1746944.9304808499</v>
      </c>
      <c r="Q540">
        <v>1629049.73784092</v>
      </c>
      <c r="R540">
        <v>1613532.5216773101</v>
      </c>
      <c r="S540">
        <v>1656576.28301246</v>
      </c>
      <c r="T540">
        <v>1772589.35388948</v>
      </c>
      <c r="U540">
        <v>1709125.95836257</v>
      </c>
      <c r="V540">
        <v>1687060.8959718</v>
      </c>
      <c r="W540">
        <v>1811674.1080602801</v>
      </c>
      <c r="X540">
        <v>1782418.8463834701</v>
      </c>
      <c r="Y540">
        <v>1831192.0630068299</v>
      </c>
      <c r="Z540" s="27">
        <f t="shared" si="11"/>
        <v>20624871.658922873</v>
      </c>
    </row>
    <row r="541" spans="1:26" x14ac:dyDescent="0.25">
      <c r="A541" s="1">
        <v>45627</v>
      </c>
      <c r="B541" s="114">
        <v>174224.31</v>
      </c>
      <c r="C541" s="114">
        <v>4443486.42</v>
      </c>
      <c r="D541" s="114">
        <v>4617710.7300000004</v>
      </c>
      <c r="E541" s="114">
        <v>4617710.8499133</v>
      </c>
      <c r="F541">
        <v>20</v>
      </c>
      <c r="G541">
        <v>2261741.7719262</v>
      </c>
      <c r="H541">
        <v>2.0714717445982198</v>
      </c>
      <c r="I541">
        <v>67423.324209343002</v>
      </c>
      <c r="M541">
        <v>2019</v>
      </c>
      <c r="N541">
        <v>1869367.4409989</v>
      </c>
      <c r="O541">
        <v>1765621.2655382501</v>
      </c>
      <c r="P541">
        <v>1985336.3665335299</v>
      </c>
      <c r="Q541">
        <v>1828492.87032758</v>
      </c>
      <c r="R541">
        <v>1873205.27455342</v>
      </c>
      <c r="S541">
        <v>1730584.8639165999</v>
      </c>
      <c r="T541">
        <v>1524956.4207599</v>
      </c>
      <c r="U541">
        <v>2122316.5923958402</v>
      </c>
      <c r="V541">
        <v>2115027.4195042201</v>
      </c>
      <c r="W541">
        <v>2220137.2087758901</v>
      </c>
      <c r="X541">
        <v>2129055.1727904198</v>
      </c>
      <c r="Y541">
        <v>2225922.2715614499</v>
      </c>
      <c r="Z541" s="27">
        <f t="shared" si="11"/>
        <v>23390023.167656001</v>
      </c>
    </row>
    <row r="542" spans="1:26" x14ac:dyDescent="0.25">
      <c r="A542" s="1">
        <v>45658</v>
      </c>
      <c r="B542">
        <v>64.87</v>
      </c>
      <c r="C542">
        <v>12906.83</v>
      </c>
      <c r="D542">
        <v>12971.7</v>
      </c>
      <c r="E542">
        <v>12971.264392137</v>
      </c>
      <c r="F542">
        <v>20</v>
      </c>
      <c r="G542">
        <v>3389.3591452000001</v>
      </c>
      <c r="H542">
        <v>3.9081795514459601</v>
      </c>
      <c r="I542">
        <v>274.95971164000002</v>
      </c>
      <c r="J542">
        <v>0</v>
      </c>
      <c r="M542">
        <v>2020</v>
      </c>
      <c r="N542">
        <v>2103275.3072195798</v>
      </c>
      <c r="O542">
        <v>1985643.2859313199</v>
      </c>
      <c r="P542">
        <v>2070357.5716444601</v>
      </c>
      <c r="Q542">
        <v>1869720.0293641</v>
      </c>
      <c r="R542">
        <v>1688187.0423145499</v>
      </c>
      <c r="S542">
        <v>1559977.76517929</v>
      </c>
      <c r="T542">
        <v>1631381.8765281001</v>
      </c>
      <c r="U542">
        <v>1249053.9469920499</v>
      </c>
      <c r="V542">
        <v>1321842.88292679</v>
      </c>
      <c r="W542">
        <v>1345844.81987499</v>
      </c>
      <c r="X542">
        <v>1411604.4240752701</v>
      </c>
      <c r="Y542">
        <v>1564146.4120160199</v>
      </c>
      <c r="Z542" s="27">
        <f t="shared" si="11"/>
        <v>19801035.364066519</v>
      </c>
    </row>
    <row r="543" spans="1:26" x14ac:dyDescent="0.25">
      <c r="A543" s="1">
        <v>45689</v>
      </c>
      <c r="B543">
        <v>0</v>
      </c>
      <c r="C543">
        <v>68.319999999999993</v>
      </c>
      <c r="D543">
        <v>68.319999999999993</v>
      </c>
      <c r="E543">
        <v>68.317645709999994</v>
      </c>
      <c r="F543">
        <v>20</v>
      </c>
      <c r="G543">
        <v>15.097151999999999</v>
      </c>
      <c r="J543">
        <v>0</v>
      </c>
      <c r="M543">
        <v>2021</v>
      </c>
      <c r="N543">
        <v>2226472.7443115199</v>
      </c>
      <c r="O543">
        <v>1982916.84945412</v>
      </c>
      <c r="P543">
        <v>2244654.3454335299</v>
      </c>
      <c r="Q543">
        <v>2157769.28734576</v>
      </c>
      <c r="R543">
        <v>2269551.3707495402</v>
      </c>
      <c r="S543">
        <v>2903310.77757442</v>
      </c>
      <c r="T543">
        <v>1637895.4940704999</v>
      </c>
      <c r="U543">
        <v>2340177.30899934</v>
      </c>
      <c r="V543">
        <v>2148382.3599020098</v>
      </c>
      <c r="W543">
        <v>2424316.5384784001</v>
      </c>
      <c r="X543">
        <v>2552476.5445043398</v>
      </c>
      <c r="Y543">
        <v>2653522.8601431302</v>
      </c>
      <c r="Z543" s="27">
        <f t="shared" si="11"/>
        <v>27541446.480966609</v>
      </c>
    </row>
    <row r="544" spans="1:26" x14ac:dyDescent="0.25">
      <c r="A544" s="1"/>
      <c r="D544"/>
      <c r="G544"/>
      <c r="M544">
        <v>2022</v>
      </c>
      <c r="N544">
        <v>3014894.2819407801</v>
      </c>
      <c r="O544">
        <v>2754151.2868615398</v>
      </c>
      <c r="P544">
        <v>2968063.5550600099</v>
      </c>
      <c r="Q544">
        <v>2933593.6528232498</v>
      </c>
      <c r="R544">
        <v>2993385.5762193701</v>
      </c>
      <c r="S544">
        <v>2978837.5852659699</v>
      </c>
      <c r="T544">
        <v>3025635.0038676001</v>
      </c>
      <c r="U544">
        <v>2865428.5823254301</v>
      </c>
      <c r="V544">
        <v>3119350.0302615599</v>
      </c>
      <c r="W544">
        <v>3227805.4636215102</v>
      </c>
      <c r="X544">
        <v>3144027.66978388</v>
      </c>
      <c r="Y544">
        <v>3000283.4074300802</v>
      </c>
      <c r="Z544" s="27">
        <f>SUM(N544:Y544)</f>
        <v>36025456.095460981</v>
      </c>
    </row>
    <row r="545" spans="1:26" x14ac:dyDescent="0.25">
      <c r="D545" s="27">
        <f>SUM(D290:D544)</f>
        <v>3185671399.869998</v>
      </c>
      <c r="F545" s="22"/>
      <c r="G545" s="60">
        <f>SUM(G290:G544)</f>
        <v>726791128.15068424</v>
      </c>
      <c r="M545">
        <v>2023</v>
      </c>
      <c r="N545">
        <v>2084098.5072571901</v>
      </c>
      <c r="O545">
        <v>1985930.05008305</v>
      </c>
      <c r="P545">
        <v>2028691.1216917499</v>
      </c>
      <c r="Q545">
        <v>1910562.4096858001</v>
      </c>
      <c r="R545">
        <v>2040986.9151761699</v>
      </c>
      <c r="S545">
        <v>1862751.6145116</v>
      </c>
      <c r="T545">
        <v>1943464.0517120999</v>
      </c>
      <c r="U545">
        <v>1919396.8976274999</v>
      </c>
      <c r="V545">
        <v>1836699.0020238999</v>
      </c>
      <c r="W545">
        <v>1800729.085164</v>
      </c>
      <c r="X545">
        <v>1601714.1319035999</v>
      </c>
      <c r="Y545">
        <v>1707070.2587657</v>
      </c>
      <c r="Z545" s="27">
        <f>SUM(N545:Y545)</f>
        <v>22722094.045602363</v>
      </c>
    </row>
    <row r="546" spans="1:26" x14ac:dyDescent="0.25">
      <c r="D546" s="27">
        <f>Z500+Z501+Z502+Z503+Z504+Z505+Z506+Z507+Z508+Z509+Z510+Z511+Z512+Z513+Z514+Z515+Z516+Z517+Z518+Z519+Z520+Z521</f>
        <v>3185671399.8700004</v>
      </c>
      <c r="G546" s="60">
        <f>+Z526+Z527+Z528+Z529+Z530+Z531+Z532+Z533+Z534+Z535+Z536+Z537+Z538+Z539+Z540+Z541+Z542+Z543+Z544+Z545+Z546+Z547</f>
        <v>726791128.15068424</v>
      </c>
      <c r="M546">
        <v>2024</v>
      </c>
      <c r="N546" s="114">
        <v>2862333.4853972001</v>
      </c>
      <c r="O546" s="114">
        <v>2843835.2653478999</v>
      </c>
      <c r="P546" s="114">
        <v>2857768.4491015002</v>
      </c>
      <c r="Q546" s="114">
        <v>2694091.0154193998</v>
      </c>
      <c r="R546" s="114">
        <v>2546843.2280776999</v>
      </c>
      <c r="S546" s="114">
        <v>2459573.5558817</v>
      </c>
      <c r="T546" s="114">
        <v>2517881.5891300999</v>
      </c>
      <c r="U546" s="114">
        <v>2644488.9133071001</v>
      </c>
      <c r="V546" s="114">
        <v>2451462.3161662999</v>
      </c>
      <c r="W546" s="114">
        <v>2452872.141417</v>
      </c>
      <c r="X546" s="114">
        <v>2410809.3215691</v>
      </c>
      <c r="Y546" s="114">
        <v>2261741.7719262</v>
      </c>
      <c r="Z546" s="27">
        <f>SUM(N546:Y546)</f>
        <v>31003701.0527412</v>
      </c>
    </row>
    <row r="547" spans="1:26" ht="15.6" x14ac:dyDescent="0.3">
      <c r="A547" s="28" t="s">
        <v>2</v>
      </c>
      <c r="M547">
        <v>2025</v>
      </c>
      <c r="N547">
        <f>G542</f>
        <v>3389.3591452000001</v>
      </c>
      <c r="O547">
        <f>G543</f>
        <v>15.097151999999999</v>
      </c>
      <c r="Z547" s="27">
        <f>SUM(N547:Y547)</f>
        <v>3404.4562971999999</v>
      </c>
    </row>
    <row r="549" spans="1:26" x14ac:dyDescent="0.25">
      <c r="A549" s="13" t="s">
        <v>38</v>
      </c>
      <c r="B549" s="13" t="s">
        <v>39</v>
      </c>
      <c r="C549" s="13" t="s">
        <v>40</v>
      </c>
      <c r="D549" s="65" t="s">
        <v>5</v>
      </c>
      <c r="E549" s="13" t="s">
        <v>41</v>
      </c>
      <c r="F549" s="13" t="s">
        <v>42</v>
      </c>
      <c r="G549" s="61" t="s">
        <v>43</v>
      </c>
      <c r="H549" s="13" t="s">
        <v>44</v>
      </c>
      <c r="I549" s="13" t="s">
        <v>45</v>
      </c>
      <c r="J549" s="13" t="s">
        <v>46</v>
      </c>
    </row>
    <row r="550" spans="1:26" hidden="1" x14ac:dyDescent="0.25">
      <c r="A550" s="1">
        <v>37987</v>
      </c>
      <c r="B550">
        <v>2394.5300000000002</v>
      </c>
      <c r="C550">
        <v>1295243.95</v>
      </c>
      <c r="D550" s="27">
        <v>1297638.48</v>
      </c>
      <c r="E550">
        <v>1297298.39611493</v>
      </c>
      <c r="F550">
        <v>50</v>
      </c>
      <c r="G550" s="60">
        <v>202396.636995676</v>
      </c>
      <c r="H550">
        <v>6.4126850112469</v>
      </c>
      <c r="I550">
        <v>607.48427401599997</v>
      </c>
      <c r="J550">
        <v>0</v>
      </c>
    </row>
    <row r="551" spans="1:26" hidden="1" x14ac:dyDescent="0.25">
      <c r="A551" s="1">
        <v>38018</v>
      </c>
      <c r="B551">
        <v>3894.2</v>
      </c>
      <c r="C551">
        <v>1108562.83</v>
      </c>
      <c r="D551" s="27">
        <v>1112457.03</v>
      </c>
      <c r="E551">
        <v>1113346.5206490599</v>
      </c>
      <c r="F551">
        <v>50</v>
      </c>
      <c r="G551" s="60">
        <v>207869.61792387001</v>
      </c>
      <c r="H551">
        <v>5.35886647309185</v>
      </c>
      <c r="I551">
        <v>599.00561757699995</v>
      </c>
      <c r="J551">
        <v>0</v>
      </c>
    </row>
    <row r="552" spans="1:26" hidden="1" x14ac:dyDescent="0.25">
      <c r="A552" s="1">
        <v>38047</v>
      </c>
      <c r="B552">
        <v>-1364.14</v>
      </c>
      <c r="C552">
        <v>1126071.6100000001</v>
      </c>
      <c r="D552" s="27">
        <v>1124707.47</v>
      </c>
      <c r="E552">
        <v>1124611.8895984299</v>
      </c>
      <c r="F552">
        <v>50</v>
      </c>
      <c r="G552" s="60">
        <v>117553.055439106</v>
      </c>
      <c r="H552">
        <v>9.57068063821397</v>
      </c>
      <c r="I552">
        <v>450.86205550800003</v>
      </c>
      <c r="J552">
        <v>0</v>
      </c>
    </row>
    <row r="553" spans="1:26" hidden="1" x14ac:dyDescent="0.25">
      <c r="A553" s="1">
        <v>38078</v>
      </c>
      <c r="B553">
        <v>89308.97</v>
      </c>
      <c r="C553">
        <v>1034322.64</v>
      </c>
      <c r="D553" s="27">
        <v>1123631.6100000001</v>
      </c>
      <c r="E553">
        <v>1124081.0682401101</v>
      </c>
      <c r="F553">
        <v>50</v>
      </c>
      <c r="G553" s="60">
        <v>187504.629687554</v>
      </c>
      <c r="H553">
        <v>5.9960214917486399</v>
      </c>
      <c r="I553">
        <v>200.72116883499999</v>
      </c>
      <c r="J553">
        <v>0</v>
      </c>
    </row>
    <row r="554" spans="1:26" hidden="1" x14ac:dyDescent="0.25">
      <c r="A554" s="1">
        <v>38108</v>
      </c>
      <c r="B554">
        <v>7596.17</v>
      </c>
      <c r="C554">
        <v>1247007.29</v>
      </c>
      <c r="D554" s="27">
        <v>1254603.46</v>
      </c>
      <c r="E554">
        <v>1254603.4495715301</v>
      </c>
      <c r="F554">
        <v>50</v>
      </c>
      <c r="G554" s="60">
        <v>196468.560773203</v>
      </c>
      <c r="H554">
        <v>6.3868998419537499</v>
      </c>
      <c r="I554">
        <v>221.57017971900001</v>
      </c>
      <c r="J554">
        <v>0</v>
      </c>
    </row>
    <row r="555" spans="1:26" hidden="1" x14ac:dyDescent="0.25">
      <c r="A555" s="1">
        <v>38139</v>
      </c>
      <c r="B555">
        <v>5734.81</v>
      </c>
      <c r="C555">
        <v>1204838.3</v>
      </c>
      <c r="D555" s="27">
        <v>1210573.1100000001</v>
      </c>
      <c r="E555">
        <v>1198508.82964906</v>
      </c>
      <c r="F555">
        <v>50</v>
      </c>
      <c r="G555" s="60">
        <v>199993.91430075801</v>
      </c>
      <c r="H555">
        <v>5.9933712579757499</v>
      </c>
      <c r="I555">
        <v>128.94809116100001</v>
      </c>
      <c r="J555">
        <v>0</v>
      </c>
    </row>
    <row r="556" spans="1:26" hidden="1" x14ac:dyDescent="0.25">
      <c r="A556" s="1">
        <v>38169</v>
      </c>
      <c r="B556">
        <v>3512.42</v>
      </c>
      <c r="C556">
        <v>1306188.4099999999</v>
      </c>
      <c r="D556" s="27">
        <v>1309700.83</v>
      </c>
      <c r="E556">
        <v>1309599.46048348</v>
      </c>
      <c r="F556">
        <v>50</v>
      </c>
      <c r="G556" s="60">
        <v>163648.10220884599</v>
      </c>
      <c r="H556">
        <v>8.0048388886218298</v>
      </c>
      <c r="I556">
        <v>377.23212704700001</v>
      </c>
      <c r="J556">
        <v>0</v>
      </c>
    </row>
    <row r="557" spans="1:26" hidden="1" x14ac:dyDescent="0.25">
      <c r="A557" s="1">
        <v>38200</v>
      </c>
      <c r="B557">
        <v>3555.15</v>
      </c>
      <c r="C557">
        <v>1322238.21</v>
      </c>
      <c r="D557" s="27">
        <v>1325793.3600000001</v>
      </c>
      <c r="E557">
        <v>1330300.1112029401</v>
      </c>
      <c r="F557">
        <v>50</v>
      </c>
      <c r="G557" s="60">
        <v>192419.05906979099</v>
      </c>
      <c r="H557">
        <v>6.9315528034888896</v>
      </c>
      <c r="I557">
        <v>3462.757136966</v>
      </c>
      <c r="J557">
        <v>0</v>
      </c>
    </row>
    <row r="558" spans="1:26" hidden="1" x14ac:dyDescent="0.25">
      <c r="A558" s="1">
        <v>38231</v>
      </c>
      <c r="B558">
        <v>2968.99</v>
      </c>
      <c r="C558">
        <v>1127499.6599999999</v>
      </c>
      <c r="D558" s="27">
        <v>1130468.6499999999</v>
      </c>
      <c r="E558">
        <v>1130471.7363190299</v>
      </c>
      <c r="F558">
        <v>50</v>
      </c>
      <c r="G558" s="60">
        <v>169816.85131197999</v>
      </c>
      <c r="H558">
        <v>6.6605395557679996</v>
      </c>
      <c r="I558">
        <v>600.11908038499996</v>
      </c>
      <c r="J558">
        <v>0</v>
      </c>
    </row>
    <row r="559" spans="1:26" hidden="1" x14ac:dyDescent="0.25">
      <c r="A559" s="1">
        <v>38261</v>
      </c>
      <c r="B559">
        <v>4268.4399999999996</v>
      </c>
      <c r="C559">
        <v>1417066.47</v>
      </c>
      <c r="D559" s="27">
        <v>1421334.91</v>
      </c>
      <c r="E559">
        <v>1421283.87030016</v>
      </c>
      <c r="F559">
        <v>50</v>
      </c>
      <c r="G559" s="60">
        <v>185917.285276785</v>
      </c>
      <c r="H559">
        <v>7.6476442630323103</v>
      </c>
      <c r="I559">
        <v>545.38984537900001</v>
      </c>
      <c r="J559">
        <v>0</v>
      </c>
    </row>
    <row r="560" spans="1:26" hidden="1" x14ac:dyDescent="0.25">
      <c r="A560" s="1">
        <v>38292</v>
      </c>
      <c r="B560">
        <v>3219.79</v>
      </c>
      <c r="C560">
        <v>1384888.87</v>
      </c>
      <c r="D560" s="27">
        <v>1388108.66</v>
      </c>
      <c r="E560">
        <v>1387985.22907388</v>
      </c>
      <c r="F560">
        <v>50</v>
      </c>
      <c r="G560" s="60">
        <v>205341.987704698</v>
      </c>
      <c r="H560">
        <v>6.7617948964543304</v>
      </c>
      <c r="I560">
        <v>495.175415536</v>
      </c>
      <c r="J560">
        <v>0</v>
      </c>
    </row>
    <row r="561" spans="1:10" hidden="1" x14ac:dyDescent="0.25">
      <c r="A561" s="1">
        <v>38322</v>
      </c>
      <c r="B561">
        <v>3873.92</v>
      </c>
      <c r="C561">
        <v>1135649.31</v>
      </c>
      <c r="D561" s="27">
        <v>1139523.23</v>
      </c>
      <c r="E561">
        <v>1139523.6052123299</v>
      </c>
      <c r="F561">
        <v>50</v>
      </c>
      <c r="G561" s="60">
        <v>157007.067945307</v>
      </c>
      <c r="H561">
        <v>7.2604028532289799</v>
      </c>
      <c r="I561">
        <v>410.95887488599999</v>
      </c>
      <c r="J561">
        <v>0</v>
      </c>
    </row>
    <row r="562" spans="1:10" hidden="1" x14ac:dyDescent="0.25">
      <c r="A562" s="1">
        <v>38353</v>
      </c>
      <c r="B562">
        <v>3846.77</v>
      </c>
      <c r="C562">
        <v>984080.56</v>
      </c>
      <c r="D562">
        <v>987927.33</v>
      </c>
      <c r="E562">
        <v>987917.356789866</v>
      </c>
      <c r="F562">
        <v>50</v>
      </c>
      <c r="G562">
        <v>75863.331130588995</v>
      </c>
      <c r="H562">
        <v>13.0311242840259</v>
      </c>
      <c r="I562">
        <v>667.13977305399999</v>
      </c>
      <c r="J562">
        <v>0</v>
      </c>
    </row>
    <row r="563" spans="1:10" hidden="1" x14ac:dyDescent="0.25">
      <c r="A563" s="1">
        <v>38384</v>
      </c>
      <c r="B563">
        <v>3408.5</v>
      </c>
      <c r="C563">
        <v>908343.67</v>
      </c>
      <c r="D563">
        <v>911752.17</v>
      </c>
      <c r="E563">
        <v>903140.33444760204</v>
      </c>
      <c r="F563">
        <v>50</v>
      </c>
      <c r="G563">
        <v>104452.28007650501</v>
      </c>
      <c r="H563">
        <v>8.6505911989314299</v>
      </c>
      <c r="I563">
        <v>433.64029053299998</v>
      </c>
      <c r="J563">
        <v>0</v>
      </c>
    </row>
    <row r="564" spans="1:10" hidden="1" x14ac:dyDescent="0.25">
      <c r="A564" s="1">
        <v>38412</v>
      </c>
      <c r="B564">
        <v>6828.65</v>
      </c>
      <c r="C564">
        <v>1134680.1499999999</v>
      </c>
      <c r="D564">
        <v>1141508.8</v>
      </c>
      <c r="E564">
        <v>1141510.9855140001</v>
      </c>
      <c r="F564">
        <v>50</v>
      </c>
      <c r="G564">
        <v>97086.912026969003</v>
      </c>
      <c r="H564">
        <v>11.7619632925835</v>
      </c>
      <c r="I564">
        <v>421.70993749199999</v>
      </c>
      <c r="J564">
        <v>0</v>
      </c>
    </row>
    <row r="565" spans="1:10" hidden="1" x14ac:dyDescent="0.25">
      <c r="A565" s="1">
        <v>38443</v>
      </c>
      <c r="B565">
        <v>3784.04</v>
      </c>
      <c r="C565">
        <v>1066706.54</v>
      </c>
      <c r="D565">
        <v>1070490.58</v>
      </c>
      <c r="E565">
        <v>1070490.7955952999</v>
      </c>
      <c r="F565">
        <v>50</v>
      </c>
      <c r="G565">
        <v>99100.186844940996</v>
      </c>
      <c r="H565">
        <v>10.8070143273744</v>
      </c>
      <c r="I565">
        <v>486.34348345699999</v>
      </c>
      <c r="J565">
        <v>0</v>
      </c>
    </row>
    <row r="566" spans="1:10" hidden="1" x14ac:dyDescent="0.25">
      <c r="A566" s="1">
        <v>38473</v>
      </c>
      <c r="B566">
        <v>3381.61</v>
      </c>
      <c r="C566">
        <v>991415.56</v>
      </c>
      <c r="D566">
        <v>994797.17</v>
      </c>
      <c r="E566">
        <v>994794.38144844305</v>
      </c>
      <c r="F566">
        <v>50</v>
      </c>
      <c r="G566">
        <v>101803.177701041</v>
      </c>
      <c r="H566">
        <v>9.7815125859643093</v>
      </c>
      <c r="I566">
        <v>994.68252545099995</v>
      </c>
      <c r="J566">
        <v>0</v>
      </c>
    </row>
    <row r="567" spans="1:10" hidden="1" x14ac:dyDescent="0.25">
      <c r="A567" s="1">
        <v>38504</v>
      </c>
      <c r="B567">
        <v>2995.03</v>
      </c>
      <c r="C567">
        <v>976616.48</v>
      </c>
      <c r="D567">
        <v>979611.51</v>
      </c>
      <c r="E567">
        <v>979611.37512908201</v>
      </c>
      <c r="F567">
        <v>50</v>
      </c>
      <c r="G567">
        <v>111646.93922349899</v>
      </c>
      <c r="H567">
        <v>8.7828734189598201</v>
      </c>
      <c r="I567">
        <v>969.55968521</v>
      </c>
      <c r="J567">
        <v>0</v>
      </c>
    </row>
    <row r="568" spans="1:10" hidden="1" x14ac:dyDescent="0.25">
      <c r="A568" s="1">
        <v>38534</v>
      </c>
      <c r="B568">
        <v>3964.86</v>
      </c>
      <c r="C568">
        <v>1053624.5</v>
      </c>
      <c r="D568">
        <v>1057589.3600000001</v>
      </c>
      <c r="E568">
        <v>1057611.4483173401</v>
      </c>
      <c r="F568">
        <v>50</v>
      </c>
      <c r="G568">
        <v>97575.238948245998</v>
      </c>
      <c r="H568">
        <v>10.8403093240956</v>
      </c>
      <c r="I568">
        <v>134.324254188</v>
      </c>
      <c r="J568">
        <v>0</v>
      </c>
    </row>
    <row r="569" spans="1:10" hidden="1" x14ac:dyDescent="0.25">
      <c r="A569" s="1">
        <v>38565</v>
      </c>
      <c r="B569">
        <v>4042.81</v>
      </c>
      <c r="C569">
        <v>1107779.58</v>
      </c>
      <c r="D569">
        <v>1111822.3899999999</v>
      </c>
      <c r="E569">
        <v>1111804.2588180299</v>
      </c>
      <c r="F569">
        <v>50</v>
      </c>
      <c r="G569">
        <v>88851.285818939999</v>
      </c>
      <c r="H569">
        <v>12.5173991219788</v>
      </c>
      <c r="I569">
        <v>382.74827866499999</v>
      </c>
      <c r="J569">
        <v>0</v>
      </c>
    </row>
    <row r="570" spans="1:10" hidden="1" x14ac:dyDescent="0.25">
      <c r="A570" s="1">
        <v>38596</v>
      </c>
      <c r="B570">
        <v>3167.57</v>
      </c>
      <c r="C570">
        <v>364802.81</v>
      </c>
      <c r="D570">
        <v>367970.38</v>
      </c>
      <c r="E570">
        <v>358495.67431659403</v>
      </c>
      <c r="F570">
        <v>50</v>
      </c>
      <c r="G570">
        <v>17989.347598212</v>
      </c>
      <c r="H570">
        <v>19.929418672396402</v>
      </c>
      <c r="I570">
        <v>21.565611443000002</v>
      </c>
      <c r="J570">
        <v>0</v>
      </c>
    </row>
    <row r="571" spans="1:10" hidden="1" x14ac:dyDescent="0.25">
      <c r="A571" s="1">
        <v>38626</v>
      </c>
      <c r="B571">
        <v>3548.03</v>
      </c>
      <c r="C571">
        <v>337566.24</v>
      </c>
      <c r="D571">
        <v>341114.27</v>
      </c>
      <c r="E571">
        <v>362456.30138388003</v>
      </c>
      <c r="F571">
        <v>50</v>
      </c>
      <c r="G571">
        <v>48287.432499511</v>
      </c>
      <c r="H571">
        <v>7.5070547902370999</v>
      </c>
      <c r="I571">
        <v>40.100069824999999</v>
      </c>
      <c r="J571">
        <v>0</v>
      </c>
    </row>
    <row r="572" spans="1:10" hidden="1" x14ac:dyDescent="0.25">
      <c r="A572" s="1">
        <v>38657</v>
      </c>
      <c r="B572">
        <v>4394.83</v>
      </c>
      <c r="C572">
        <v>532191.77</v>
      </c>
      <c r="D572">
        <v>536586.6</v>
      </c>
      <c r="E572">
        <v>533785.21749913902</v>
      </c>
      <c r="F572">
        <v>50</v>
      </c>
      <c r="G572">
        <v>133157.61802436001</v>
      </c>
      <c r="H572">
        <v>4.0092254630658601</v>
      </c>
      <c r="I572">
        <v>73.695285322999993</v>
      </c>
      <c r="J572">
        <v>0</v>
      </c>
    </row>
    <row r="573" spans="1:10" hidden="1" x14ac:dyDescent="0.25">
      <c r="A573" s="1">
        <v>38687</v>
      </c>
      <c r="B573">
        <v>5155</v>
      </c>
      <c r="C573">
        <v>957915.66</v>
      </c>
      <c r="D573">
        <v>963070.66</v>
      </c>
      <c r="E573">
        <v>962968.14090160897</v>
      </c>
      <c r="F573">
        <v>50</v>
      </c>
      <c r="G573">
        <v>124074.641150272</v>
      </c>
      <c r="H573">
        <v>7.76212226923563</v>
      </c>
      <c r="I573">
        <v>114.394218338</v>
      </c>
      <c r="J573">
        <v>0</v>
      </c>
    </row>
    <row r="574" spans="1:10" hidden="1" x14ac:dyDescent="0.25">
      <c r="A574" s="1">
        <v>38718</v>
      </c>
      <c r="B574">
        <v>4652.67</v>
      </c>
      <c r="C574">
        <v>900808.76</v>
      </c>
      <c r="D574">
        <v>905461.43</v>
      </c>
      <c r="E574">
        <v>905461.43285357603</v>
      </c>
      <c r="F574">
        <v>50</v>
      </c>
      <c r="G574">
        <v>93695.286434990994</v>
      </c>
      <c r="H574">
        <v>10.616764754834501</v>
      </c>
      <c r="I574">
        <v>89279.381863560004</v>
      </c>
      <c r="J574">
        <v>0</v>
      </c>
    </row>
    <row r="575" spans="1:10" hidden="1" x14ac:dyDescent="0.25">
      <c r="A575" s="1">
        <v>38749</v>
      </c>
      <c r="B575">
        <v>3490.93</v>
      </c>
      <c r="C575">
        <v>723177.23</v>
      </c>
      <c r="D575">
        <v>726668.16</v>
      </c>
      <c r="E575">
        <v>726889.27087654802</v>
      </c>
      <c r="F575">
        <v>50</v>
      </c>
      <c r="G575">
        <v>78823.152015365005</v>
      </c>
      <c r="H575">
        <v>9.2296598457568795</v>
      </c>
      <c r="I575">
        <v>621.61019565699996</v>
      </c>
      <c r="J575">
        <v>0</v>
      </c>
    </row>
    <row r="576" spans="1:10" hidden="1" x14ac:dyDescent="0.25">
      <c r="A576" s="1">
        <v>38777</v>
      </c>
      <c r="B576">
        <v>3810.69</v>
      </c>
      <c r="C576">
        <v>839300.54</v>
      </c>
      <c r="D576">
        <v>843111.23</v>
      </c>
      <c r="E576">
        <v>843088.290993965</v>
      </c>
      <c r="F576">
        <v>50</v>
      </c>
      <c r="G576">
        <v>58866.626459587002</v>
      </c>
      <c r="H576">
        <v>14.331612563519499</v>
      </c>
      <c r="I576">
        <v>565.39234626699999</v>
      </c>
      <c r="J576">
        <v>0</v>
      </c>
    </row>
    <row r="577" spans="1:10" hidden="1" x14ac:dyDescent="0.25">
      <c r="A577" s="1">
        <v>38808</v>
      </c>
      <c r="B577">
        <v>2543.67</v>
      </c>
      <c r="C577">
        <v>888639.3</v>
      </c>
      <c r="D577">
        <v>891182.97</v>
      </c>
      <c r="E577">
        <v>891171.20575864997</v>
      </c>
      <c r="F577">
        <v>50</v>
      </c>
      <c r="G577">
        <v>59288.843747694998</v>
      </c>
      <c r="H577">
        <v>15.0312099463621</v>
      </c>
      <c r="I577">
        <v>11.852090013</v>
      </c>
      <c r="J577">
        <v>0</v>
      </c>
    </row>
    <row r="578" spans="1:10" hidden="1" x14ac:dyDescent="0.25">
      <c r="A578" s="1">
        <v>38838</v>
      </c>
      <c r="B578">
        <v>3470.97</v>
      </c>
      <c r="C578">
        <v>1052540.55</v>
      </c>
      <c r="D578">
        <v>1056011.52</v>
      </c>
      <c r="E578">
        <v>1076278.8378254101</v>
      </c>
      <c r="F578">
        <v>50</v>
      </c>
      <c r="G578">
        <v>75631.316814859005</v>
      </c>
      <c r="H578">
        <v>14.230674429195499</v>
      </c>
      <c r="I578">
        <v>5.8084181839999998</v>
      </c>
      <c r="J578">
        <v>0</v>
      </c>
    </row>
    <row r="579" spans="1:10" hidden="1" x14ac:dyDescent="0.25">
      <c r="A579" s="1">
        <v>38869</v>
      </c>
      <c r="B579">
        <v>3826.62</v>
      </c>
      <c r="C579">
        <v>1367489.72</v>
      </c>
      <c r="D579">
        <v>1371316.34</v>
      </c>
      <c r="E579">
        <v>1370736.1857442199</v>
      </c>
      <c r="F579">
        <v>50</v>
      </c>
      <c r="G579">
        <v>217078.02307064901</v>
      </c>
      <c r="H579">
        <v>6.3145184546737401</v>
      </c>
      <c r="I579">
        <v>6.9970394789999997</v>
      </c>
      <c r="J579">
        <v>0</v>
      </c>
    </row>
    <row r="580" spans="1:10" hidden="1" x14ac:dyDescent="0.25">
      <c r="A580" s="1">
        <v>38899</v>
      </c>
      <c r="B580">
        <v>4446.3599999999997</v>
      </c>
      <c r="C580">
        <v>1670088.46</v>
      </c>
      <c r="D580">
        <v>1674534.82</v>
      </c>
      <c r="E580">
        <v>1674798.9568757699</v>
      </c>
      <c r="F580">
        <v>50</v>
      </c>
      <c r="G580">
        <v>144437.990829683</v>
      </c>
      <c r="H580">
        <v>11.590154123093299</v>
      </c>
      <c r="I580">
        <v>-740.38192980199995</v>
      </c>
      <c r="J580">
        <v>0</v>
      </c>
    </row>
    <row r="581" spans="1:10" hidden="1" x14ac:dyDescent="0.25">
      <c r="A581" s="1">
        <v>38930</v>
      </c>
      <c r="B581">
        <v>4869</v>
      </c>
      <c r="C581">
        <v>1556186.42</v>
      </c>
      <c r="D581">
        <v>1561055.42</v>
      </c>
      <c r="E581">
        <v>1560510.8120997001</v>
      </c>
      <c r="F581">
        <v>50</v>
      </c>
      <c r="G581">
        <v>143698.76696647701</v>
      </c>
      <c r="H581">
        <v>10.8598348303648</v>
      </c>
      <c r="I581">
        <v>34.062483323000002</v>
      </c>
      <c r="J581">
        <v>0</v>
      </c>
    </row>
    <row r="582" spans="1:10" hidden="1" x14ac:dyDescent="0.25">
      <c r="A582" s="1">
        <v>38961</v>
      </c>
      <c r="B582">
        <v>4113.18</v>
      </c>
      <c r="C582">
        <v>1355210.7</v>
      </c>
      <c r="D582">
        <v>1359323.88</v>
      </c>
      <c r="E582">
        <v>1358884.48119381</v>
      </c>
      <c r="F582">
        <v>50</v>
      </c>
      <c r="G582">
        <v>127503.22203607101</v>
      </c>
      <c r="H582">
        <v>10.657655293289</v>
      </c>
      <c r="I582">
        <v>0.90805032799999996</v>
      </c>
      <c r="J582">
        <v>0</v>
      </c>
    </row>
    <row r="583" spans="1:10" hidden="1" x14ac:dyDescent="0.25">
      <c r="A583" s="1">
        <v>38991</v>
      </c>
      <c r="B583">
        <v>3851</v>
      </c>
      <c r="C583">
        <v>1283115.21</v>
      </c>
      <c r="D583">
        <v>1286966.21</v>
      </c>
      <c r="E583">
        <v>1286695.1301329499</v>
      </c>
      <c r="F583">
        <v>50</v>
      </c>
      <c r="G583">
        <v>132689.848022174</v>
      </c>
      <c r="H583">
        <v>9.6970346115771004</v>
      </c>
      <c r="I583">
        <v>2.9187429680000001</v>
      </c>
      <c r="J583">
        <v>0</v>
      </c>
    </row>
    <row r="584" spans="1:10" hidden="1" x14ac:dyDescent="0.25">
      <c r="A584" s="1">
        <v>39022</v>
      </c>
      <c r="B584">
        <v>3481.54</v>
      </c>
      <c r="C584">
        <v>1215408.52</v>
      </c>
      <c r="D584">
        <v>1218890.06</v>
      </c>
      <c r="E584">
        <v>1218330.28361813</v>
      </c>
      <c r="F584">
        <v>50</v>
      </c>
      <c r="G584">
        <v>143456.290284446</v>
      </c>
      <c r="H584">
        <v>8.4927035690215202</v>
      </c>
      <c r="I584">
        <v>1.4648791720000001</v>
      </c>
      <c r="J584">
        <v>0</v>
      </c>
    </row>
    <row r="585" spans="1:10" hidden="1" x14ac:dyDescent="0.25">
      <c r="A585" s="1">
        <v>39052</v>
      </c>
      <c r="B585">
        <v>3937.31</v>
      </c>
      <c r="C585">
        <v>1167761.55</v>
      </c>
      <c r="D585">
        <v>1171698.8600000001</v>
      </c>
      <c r="E585">
        <v>1180396.6021586701</v>
      </c>
      <c r="F585">
        <v>50</v>
      </c>
      <c r="G585">
        <v>121099.30986585699</v>
      </c>
      <c r="H585">
        <v>9.7473566991808092</v>
      </c>
      <c r="I585">
        <v>1.5671284590000001</v>
      </c>
      <c r="J585">
        <v>0</v>
      </c>
    </row>
    <row r="586" spans="1:10" hidden="1" x14ac:dyDescent="0.25">
      <c r="A586" s="1">
        <v>39083</v>
      </c>
      <c r="B586">
        <v>3462.17</v>
      </c>
      <c r="C586">
        <v>1139612.1599999999</v>
      </c>
      <c r="D586">
        <v>1143074.33</v>
      </c>
      <c r="E586">
        <v>1145087.87539246</v>
      </c>
      <c r="F586">
        <v>50</v>
      </c>
      <c r="G586">
        <v>139813.36079492301</v>
      </c>
      <c r="H586">
        <v>8.8672859895923501</v>
      </c>
      <c r="I586">
        <v>94677.179942175993</v>
      </c>
      <c r="J586">
        <v>0</v>
      </c>
    </row>
    <row r="587" spans="1:10" hidden="1" x14ac:dyDescent="0.25">
      <c r="A587" s="1">
        <v>39114</v>
      </c>
      <c r="B587">
        <v>3223.76</v>
      </c>
      <c r="C587">
        <v>1194493.55</v>
      </c>
      <c r="D587">
        <v>1197717.31</v>
      </c>
      <c r="E587">
        <v>1199124.7783448501</v>
      </c>
      <c r="F587">
        <v>50</v>
      </c>
      <c r="G587">
        <v>170369.65423182899</v>
      </c>
      <c r="H587">
        <v>7.0383753711981898</v>
      </c>
      <c r="I587">
        <v>0.8</v>
      </c>
      <c r="J587">
        <v>0</v>
      </c>
    </row>
    <row r="588" spans="1:10" hidden="1" x14ac:dyDescent="0.25">
      <c r="A588" s="1">
        <v>39142</v>
      </c>
      <c r="B588">
        <v>4850.3500000000004</v>
      </c>
      <c r="C588">
        <v>1425661.39</v>
      </c>
      <c r="D588">
        <v>1430511.74</v>
      </c>
      <c r="E588">
        <v>1431460.30502353</v>
      </c>
      <c r="F588">
        <v>50</v>
      </c>
      <c r="G588">
        <v>176440.84436749801</v>
      </c>
      <c r="H588">
        <v>8.1280689893384093</v>
      </c>
      <c r="I588">
        <v>2663.0505326100001</v>
      </c>
      <c r="J588">
        <v>0</v>
      </c>
    </row>
    <row r="589" spans="1:10" hidden="1" x14ac:dyDescent="0.25">
      <c r="A589" s="1">
        <v>39173</v>
      </c>
      <c r="B589">
        <v>4729.32</v>
      </c>
      <c r="C589">
        <v>1214949.1100000001</v>
      </c>
      <c r="D589">
        <v>1219678.43</v>
      </c>
      <c r="E589">
        <v>1220278.9214596499</v>
      </c>
      <c r="F589">
        <v>50</v>
      </c>
      <c r="G589">
        <v>133147.786806285</v>
      </c>
      <c r="H589">
        <v>9.1642918451717303</v>
      </c>
      <c r="I589">
        <v>-73.744628153999997</v>
      </c>
      <c r="J589">
        <v>0</v>
      </c>
    </row>
    <row r="590" spans="1:10" hidden="1" x14ac:dyDescent="0.25">
      <c r="A590" s="1">
        <v>39203</v>
      </c>
      <c r="B590">
        <v>5132.1899999999996</v>
      </c>
      <c r="C590">
        <v>1378401.21</v>
      </c>
      <c r="D590">
        <v>1383533.4</v>
      </c>
      <c r="E590">
        <v>1383645.18564377</v>
      </c>
      <c r="F590">
        <v>50</v>
      </c>
      <c r="G590">
        <v>104293.78608622</v>
      </c>
      <c r="H590">
        <v>13.2668280399746</v>
      </c>
      <c r="I590">
        <v>2.54</v>
      </c>
      <c r="J590">
        <v>0</v>
      </c>
    </row>
    <row r="591" spans="1:10" hidden="1" x14ac:dyDescent="0.25">
      <c r="A591" s="1">
        <v>39234</v>
      </c>
      <c r="B591">
        <v>4471.8100000000004</v>
      </c>
      <c r="C591">
        <v>1409995.33</v>
      </c>
      <c r="D591">
        <v>1414467.14</v>
      </c>
      <c r="E591">
        <v>1414749.33969074</v>
      </c>
      <c r="F591">
        <v>50</v>
      </c>
      <c r="G591">
        <v>92260.233787466001</v>
      </c>
      <c r="H591">
        <v>15.338079109948399</v>
      </c>
      <c r="I591">
        <v>345.42484374999998</v>
      </c>
      <c r="J591">
        <v>0</v>
      </c>
    </row>
    <row r="592" spans="1:10" hidden="1" x14ac:dyDescent="0.25">
      <c r="A592" s="1">
        <v>39264</v>
      </c>
      <c r="B592">
        <v>4318.49</v>
      </c>
      <c r="C592">
        <v>1493965.55</v>
      </c>
      <c r="D592">
        <v>1498284.04</v>
      </c>
      <c r="E592">
        <v>1499108.61795247</v>
      </c>
      <c r="F592">
        <v>50</v>
      </c>
      <c r="G592">
        <v>93637.140576147998</v>
      </c>
      <c r="H592">
        <v>16.015825067029599</v>
      </c>
      <c r="I592">
        <v>567.44529197400004</v>
      </c>
      <c r="J592">
        <v>0</v>
      </c>
    </row>
    <row r="593" spans="1:10" hidden="1" x14ac:dyDescent="0.25">
      <c r="A593" s="1">
        <v>39295</v>
      </c>
      <c r="B593">
        <v>4075.56</v>
      </c>
      <c r="C593">
        <v>1230847.55</v>
      </c>
      <c r="D593">
        <v>1234923.1100000001</v>
      </c>
      <c r="E593">
        <v>1234093.2378257299</v>
      </c>
      <c r="F593">
        <v>50</v>
      </c>
      <c r="G593">
        <v>129545.273739713</v>
      </c>
      <c r="H593">
        <v>9.5290112640447209</v>
      </c>
      <c r="I593">
        <v>345.13484375000002</v>
      </c>
      <c r="J593">
        <v>0</v>
      </c>
    </row>
    <row r="594" spans="1:10" hidden="1" x14ac:dyDescent="0.25">
      <c r="A594" s="1">
        <v>39326</v>
      </c>
      <c r="B594">
        <v>4344.33</v>
      </c>
      <c r="C594">
        <v>1656775.83</v>
      </c>
      <c r="D594">
        <v>1661120.16</v>
      </c>
      <c r="E594">
        <v>1661119.42682221</v>
      </c>
      <c r="F594">
        <v>50</v>
      </c>
      <c r="G594">
        <v>82692.913353579002</v>
      </c>
      <c r="H594">
        <v>20.091981577210301</v>
      </c>
      <c r="I594">
        <v>345.06484375000002</v>
      </c>
      <c r="J594">
        <v>0</v>
      </c>
    </row>
    <row r="595" spans="1:10" hidden="1" x14ac:dyDescent="0.25">
      <c r="A595" s="1">
        <v>39356</v>
      </c>
      <c r="B595">
        <v>2194.8000000000002</v>
      </c>
      <c r="C595">
        <v>2028807.21</v>
      </c>
      <c r="D595">
        <v>2031002.01</v>
      </c>
      <c r="E595">
        <v>2031002.0037080201</v>
      </c>
      <c r="F595">
        <v>50</v>
      </c>
      <c r="G595">
        <v>84879.310575566997</v>
      </c>
      <c r="H595">
        <v>24.276502870439</v>
      </c>
      <c r="I595">
        <v>29570.823120616998</v>
      </c>
      <c r="J595">
        <v>0</v>
      </c>
    </row>
    <row r="596" spans="1:10" hidden="1" x14ac:dyDescent="0.25">
      <c r="A596" s="1">
        <v>39387</v>
      </c>
      <c r="B596">
        <v>6319.71</v>
      </c>
      <c r="C596">
        <v>2405610.64</v>
      </c>
      <c r="D596">
        <v>2411930.35</v>
      </c>
      <c r="E596">
        <v>2411930.7830715999</v>
      </c>
      <c r="F596">
        <v>50</v>
      </c>
      <c r="G596">
        <v>92895.977199407993</v>
      </c>
      <c r="H596">
        <v>25.9777173034005</v>
      </c>
      <c r="I596">
        <v>1294.651237758</v>
      </c>
      <c r="J596">
        <v>0</v>
      </c>
    </row>
    <row r="597" spans="1:10" hidden="1" x14ac:dyDescent="0.25">
      <c r="A597" s="1">
        <v>39417</v>
      </c>
      <c r="B597">
        <v>4462.8599999999997</v>
      </c>
      <c r="C597">
        <v>2350357.8199999998</v>
      </c>
      <c r="D597">
        <v>2354820.6800000002</v>
      </c>
      <c r="E597">
        <v>2354851.82316068</v>
      </c>
      <c r="F597">
        <v>50</v>
      </c>
      <c r="G597">
        <v>116387.480061001</v>
      </c>
      <c r="H597">
        <v>20.232861279654401</v>
      </c>
      <c r="I597">
        <v>-8.4397899999999998E-2</v>
      </c>
      <c r="J597">
        <v>0</v>
      </c>
    </row>
    <row r="598" spans="1:10" hidden="1" x14ac:dyDescent="0.25">
      <c r="A598" s="1">
        <v>39448</v>
      </c>
      <c r="B598">
        <v>8834.98</v>
      </c>
      <c r="C598">
        <v>2421619.85</v>
      </c>
      <c r="D598">
        <v>2430454.83</v>
      </c>
      <c r="E598">
        <v>2430454.3988979599</v>
      </c>
      <c r="F598">
        <v>50</v>
      </c>
      <c r="G598">
        <v>118462.27632332301</v>
      </c>
      <c r="H598">
        <v>20.516695055432201</v>
      </c>
      <c r="I598">
        <v>0</v>
      </c>
      <c r="J598">
        <v>0</v>
      </c>
    </row>
    <row r="599" spans="1:10" hidden="1" x14ac:dyDescent="0.25">
      <c r="A599" s="1">
        <v>39479</v>
      </c>
      <c r="B599">
        <v>4424.08</v>
      </c>
      <c r="C599">
        <v>1934366.44</v>
      </c>
      <c r="D599">
        <v>1938790.52</v>
      </c>
      <c r="E599">
        <v>1938790.3541348099</v>
      </c>
      <c r="F599">
        <v>50</v>
      </c>
      <c r="G599">
        <v>152631.047643987</v>
      </c>
      <c r="H599">
        <v>12.7024689859854</v>
      </c>
      <c r="I599">
        <v>0.79486140000000005</v>
      </c>
      <c r="J599">
        <v>0</v>
      </c>
    </row>
    <row r="600" spans="1:10" hidden="1" x14ac:dyDescent="0.25">
      <c r="A600" s="1">
        <v>39508</v>
      </c>
      <c r="B600">
        <v>4994.58</v>
      </c>
      <c r="C600">
        <v>2323775.14</v>
      </c>
      <c r="D600">
        <v>2328769.7200000002</v>
      </c>
      <c r="E600">
        <v>2328769.59319381</v>
      </c>
      <c r="F600">
        <v>50</v>
      </c>
      <c r="G600">
        <v>122703.611444364</v>
      </c>
      <c r="H600">
        <v>18.980537705539099</v>
      </c>
      <c r="I600">
        <v>210.93043175599999</v>
      </c>
      <c r="J600">
        <v>0</v>
      </c>
    </row>
    <row r="601" spans="1:10" hidden="1" x14ac:dyDescent="0.25">
      <c r="A601" s="1">
        <v>39539</v>
      </c>
      <c r="B601">
        <v>8914.84</v>
      </c>
      <c r="C601">
        <v>2799819.48</v>
      </c>
      <c r="D601">
        <v>2808734.32</v>
      </c>
      <c r="E601">
        <v>2800848.29410986</v>
      </c>
      <c r="F601">
        <v>50</v>
      </c>
      <c r="G601">
        <v>171906.23600682299</v>
      </c>
      <c r="H601">
        <v>16.293757657907499</v>
      </c>
      <c r="I601">
        <v>150.25526837199999</v>
      </c>
      <c r="J601">
        <v>0</v>
      </c>
    </row>
    <row r="602" spans="1:10" hidden="1" x14ac:dyDescent="0.25">
      <c r="A602" s="1">
        <v>39569</v>
      </c>
      <c r="B602">
        <v>18995.830000000002</v>
      </c>
      <c r="C602">
        <v>3307559.78</v>
      </c>
      <c r="D602">
        <v>3326555.61</v>
      </c>
      <c r="E602">
        <v>3326596.8181240698</v>
      </c>
      <c r="F602">
        <v>50</v>
      </c>
      <c r="G602">
        <v>143771.28887057299</v>
      </c>
      <c r="H602">
        <v>23.1383068541355</v>
      </c>
      <c r="I602">
        <v>27.380577809999998</v>
      </c>
      <c r="J602">
        <v>0</v>
      </c>
    </row>
    <row r="603" spans="1:10" hidden="1" x14ac:dyDescent="0.25">
      <c r="A603" s="1">
        <v>39600</v>
      </c>
      <c r="B603">
        <v>14505.91</v>
      </c>
      <c r="C603">
        <v>3508183.06</v>
      </c>
      <c r="D603">
        <v>3522688.97</v>
      </c>
      <c r="E603">
        <v>3534078.3852200401</v>
      </c>
      <c r="F603">
        <v>50</v>
      </c>
      <c r="G603">
        <v>135266.896780854</v>
      </c>
      <c r="H603">
        <v>26.126718512180702</v>
      </c>
      <c r="I603">
        <v>1.750989535</v>
      </c>
      <c r="J603">
        <v>0</v>
      </c>
    </row>
    <row r="604" spans="1:10" hidden="1" x14ac:dyDescent="0.25">
      <c r="A604" s="1">
        <v>39630</v>
      </c>
      <c r="B604">
        <v>4562.6400000000003</v>
      </c>
      <c r="C604">
        <v>6524497.8899999997</v>
      </c>
      <c r="D604">
        <v>6529060.5300000003</v>
      </c>
      <c r="E604">
        <v>6529030.4095067699</v>
      </c>
      <c r="F604">
        <v>50</v>
      </c>
      <c r="G604">
        <v>224076.335519018</v>
      </c>
      <c r="H604">
        <v>29.1375276002879</v>
      </c>
      <c r="I604">
        <v>1.25E-3</v>
      </c>
      <c r="J604">
        <v>0</v>
      </c>
    </row>
    <row r="605" spans="1:10" hidden="1" x14ac:dyDescent="0.25">
      <c r="A605" s="1">
        <v>39661</v>
      </c>
      <c r="B605">
        <v>8319.1</v>
      </c>
      <c r="C605">
        <v>4397497.7</v>
      </c>
      <c r="D605">
        <v>4405816.8</v>
      </c>
      <c r="E605">
        <v>4405826.0696165403</v>
      </c>
      <c r="F605">
        <v>50</v>
      </c>
      <c r="G605">
        <v>118882.836612429</v>
      </c>
      <c r="H605">
        <v>37.0602986091723</v>
      </c>
      <c r="I605">
        <v>7.3547455199999998</v>
      </c>
      <c r="J605">
        <v>0</v>
      </c>
    </row>
    <row r="606" spans="1:10" hidden="1" x14ac:dyDescent="0.25">
      <c r="A606" s="1">
        <v>39692</v>
      </c>
      <c r="B606">
        <v>1351.85</v>
      </c>
      <c r="C606">
        <v>793803.12</v>
      </c>
      <c r="D606">
        <v>795154.97</v>
      </c>
      <c r="E606">
        <v>795154.84491903195</v>
      </c>
      <c r="F606">
        <v>50</v>
      </c>
      <c r="G606">
        <v>46231.033824145001</v>
      </c>
      <c r="H606">
        <v>17.199909010631501</v>
      </c>
      <c r="I606">
        <v>14.730323691000001</v>
      </c>
      <c r="J606">
        <v>0</v>
      </c>
    </row>
    <row r="607" spans="1:10" hidden="1" x14ac:dyDescent="0.25">
      <c r="A607" s="1">
        <v>39722</v>
      </c>
      <c r="B607">
        <v>1897.7</v>
      </c>
      <c r="C607">
        <v>1700275.31</v>
      </c>
      <c r="D607">
        <v>1702173.01</v>
      </c>
      <c r="E607">
        <v>1702843.7110365999</v>
      </c>
      <c r="F607">
        <v>50</v>
      </c>
      <c r="G607">
        <v>100914.663162978</v>
      </c>
      <c r="H607">
        <v>16.874099319129598</v>
      </c>
      <c r="I607">
        <v>0.33793200000000001</v>
      </c>
      <c r="J607">
        <v>0</v>
      </c>
    </row>
    <row r="608" spans="1:10" hidden="1" x14ac:dyDescent="0.25">
      <c r="A608" s="1">
        <v>39753</v>
      </c>
      <c r="B608">
        <v>1469.94</v>
      </c>
      <c r="C608">
        <v>1771580.7</v>
      </c>
      <c r="D608">
        <v>1773050.64</v>
      </c>
      <c r="E608">
        <v>1773073.2893558999</v>
      </c>
      <c r="F608">
        <v>50</v>
      </c>
      <c r="G608">
        <v>91062.206747122997</v>
      </c>
      <c r="H608">
        <v>19.470959280663902</v>
      </c>
      <c r="I608">
        <v>-4.7697752739999997</v>
      </c>
      <c r="J608">
        <v>0</v>
      </c>
    </row>
    <row r="609" spans="1:10" hidden="1" x14ac:dyDescent="0.25">
      <c r="A609" s="1">
        <v>39783</v>
      </c>
      <c r="B609">
        <v>1528.14</v>
      </c>
      <c r="C609">
        <v>623171.18999999994</v>
      </c>
      <c r="D609">
        <v>624699.32999999996</v>
      </c>
      <c r="E609">
        <v>624699.05719433597</v>
      </c>
      <c r="F609">
        <v>50</v>
      </c>
      <c r="G609">
        <v>56959.131228856</v>
      </c>
      <c r="H609">
        <v>10.967496233121199</v>
      </c>
      <c r="I609">
        <v>0</v>
      </c>
      <c r="J609">
        <v>0</v>
      </c>
    </row>
    <row r="610" spans="1:10" hidden="1" x14ac:dyDescent="0.25">
      <c r="A610" s="1">
        <v>39814</v>
      </c>
      <c r="B610">
        <v>2532.8000000000002</v>
      </c>
      <c r="C610">
        <v>850995.6</v>
      </c>
      <c r="D610">
        <v>853528.4</v>
      </c>
      <c r="E610">
        <v>853528.43274486996</v>
      </c>
      <c r="F610">
        <v>50</v>
      </c>
      <c r="G610">
        <v>77028.279676791004</v>
      </c>
      <c r="H610">
        <v>11.0808981105409</v>
      </c>
      <c r="I610">
        <v>14.085983905999999</v>
      </c>
      <c r="J610">
        <v>0</v>
      </c>
    </row>
    <row r="611" spans="1:10" hidden="1" x14ac:dyDescent="0.25">
      <c r="A611" s="1">
        <v>39845</v>
      </c>
      <c r="B611">
        <v>3755.21</v>
      </c>
      <c r="C611">
        <v>836414.55</v>
      </c>
      <c r="D611">
        <v>840169.76</v>
      </c>
      <c r="E611">
        <v>886811.86529113795</v>
      </c>
      <c r="F611">
        <v>50</v>
      </c>
      <c r="G611">
        <v>45310.607915082001</v>
      </c>
      <c r="H611">
        <v>19.572763631540901</v>
      </c>
      <c r="I611">
        <v>41.953432190000001</v>
      </c>
      <c r="J611">
        <v>0</v>
      </c>
    </row>
    <row r="612" spans="1:10" hidden="1" x14ac:dyDescent="0.25">
      <c r="A612" s="1">
        <v>39873</v>
      </c>
      <c r="B612">
        <v>4992.2700000000004</v>
      </c>
      <c r="C612">
        <v>859224.1</v>
      </c>
      <c r="D612">
        <v>864216.37</v>
      </c>
      <c r="E612">
        <v>893299.19106652495</v>
      </c>
      <c r="F612">
        <v>50</v>
      </c>
      <c r="G612">
        <v>58477.520951291997</v>
      </c>
      <c r="H612">
        <v>15.276121991186001</v>
      </c>
      <c r="I612">
        <v>10.552727552</v>
      </c>
      <c r="J612">
        <v>0</v>
      </c>
    </row>
    <row r="613" spans="1:10" hidden="1" x14ac:dyDescent="0.25">
      <c r="A613" s="1">
        <v>39904</v>
      </c>
      <c r="B613">
        <v>6871.22</v>
      </c>
      <c r="C613">
        <v>842454.62</v>
      </c>
      <c r="D613">
        <v>849325.84</v>
      </c>
      <c r="E613">
        <v>878558.64324298897</v>
      </c>
      <c r="F613">
        <v>50</v>
      </c>
      <c r="G613">
        <v>52432.976963521003</v>
      </c>
      <c r="H613">
        <v>16.756056055178998</v>
      </c>
      <c r="I613">
        <v>11.257897679999999</v>
      </c>
      <c r="J613">
        <v>0</v>
      </c>
    </row>
    <row r="614" spans="1:10" hidden="1" x14ac:dyDescent="0.25">
      <c r="A614" s="1">
        <v>39934</v>
      </c>
      <c r="B614">
        <v>8632.25</v>
      </c>
      <c r="C614">
        <v>1055405.1599999999</v>
      </c>
      <c r="D614">
        <v>1064037.4099999999</v>
      </c>
      <c r="E614">
        <v>1096884.81477271</v>
      </c>
      <c r="F614">
        <v>50</v>
      </c>
      <c r="G614">
        <v>57800.622627236</v>
      </c>
      <c r="H614">
        <v>18.977236126754601</v>
      </c>
      <c r="I614">
        <v>11.249097782</v>
      </c>
      <c r="J614">
        <v>0</v>
      </c>
    </row>
    <row r="615" spans="1:10" hidden="1" x14ac:dyDescent="0.25">
      <c r="A615" s="1">
        <v>39965</v>
      </c>
      <c r="B615">
        <v>8941.27</v>
      </c>
      <c r="C615">
        <v>1158965.94</v>
      </c>
      <c r="D615">
        <v>1167907.21</v>
      </c>
      <c r="E615">
        <v>1202959.42922489</v>
      </c>
      <c r="F615">
        <v>50</v>
      </c>
      <c r="G615">
        <v>46161.438474187999</v>
      </c>
      <c r="H615">
        <v>26.0600924584026</v>
      </c>
      <c r="I615">
        <v>11.925425307999999</v>
      </c>
      <c r="J615">
        <v>0</v>
      </c>
    </row>
    <row r="616" spans="1:10" hidden="1" x14ac:dyDescent="0.25">
      <c r="A616" s="1">
        <v>39995</v>
      </c>
      <c r="B616">
        <v>7071.36</v>
      </c>
      <c r="C616">
        <v>1086692.5</v>
      </c>
      <c r="D616">
        <v>1093763.8600000001</v>
      </c>
      <c r="E616">
        <v>1093764.00819102</v>
      </c>
      <c r="F616">
        <v>50</v>
      </c>
      <c r="G616">
        <v>50039.621105999002</v>
      </c>
      <c r="H616">
        <v>21.858016456717198</v>
      </c>
      <c r="I616">
        <v>2.8534318019999998</v>
      </c>
      <c r="J616">
        <v>0</v>
      </c>
    </row>
    <row r="617" spans="1:10" hidden="1" x14ac:dyDescent="0.25">
      <c r="A617" s="1">
        <v>40026</v>
      </c>
      <c r="B617">
        <v>8764.15</v>
      </c>
      <c r="C617">
        <v>1521413.33</v>
      </c>
      <c r="D617">
        <v>1530177.48</v>
      </c>
      <c r="E617">
        <v>1530177.27933715</v>
      </c>
      <c r="F617">
        <v>50</v>
      </c>
      <c r="G617">
        <v>78184.520630215993</v>
      </c>
      <c r="H617">
        <v>19.572357057087299</v>
      </c>
      <c r="I617">
        <v>78.074774650999998</v>
      </c>
      <c r="J617">
        <v>0</v>
      </c>
    </row>
    <row r="618" spans="1:10" hidden="1" x14ac:dyDescent="0.25">
      <c r="A618" s="1">
        <v>40057</v>
      </c>
      <c r="B618">
        <v>12353.21</v>
      </c>
      <c r="C618">
        <v>1421562.18</v>
      </c>
      <c r="D618">
        <v>1433915.39</v>
      </c>
      <c r="E618">
        <v>1433915.07824994</v>
      </c>
      <c r="F618">
        <v>50</v>
      </c>
      <c r="G618">
        <v>60907.713091705002</v>
      </c>
      <c r="H618">
        <v>23.5435688511166</v>
      </c>
      <c r="I618">
        <v>69.858488671000003</v>
      </c>
      <c r="J618">
        <v>0</v>
      </c>
    </row>
    <row r="619" spans="1:10" hidden="1" x14ac:dyDescent="0.25">
      <c r="A619" s="1">
        <v>40087</v>
      </c>
      <c r="B619">
        <v>11686.87</v>
      </c>
      <c r="C619">
        <v>1732963.54</v>
      </c>
      <c r="D619">
        <v>1744650.41</v>
      </c>
      <c r="E619">
        <v>1744677.471869</v>
      </c>
      <c r="F619">
        <v>50</v>
      </c>
      <c r="G619">
        <v>64783.941437704998</v>
      </c>
      <c r="H619">
        <v>26.9317478508273</v>
      </c>
      <c r="I619">
        <v>67.303714033999995</v>
      </c>
      <c r="J619">
        <v>0</v>
      </c>
    </row>
    <row r="620" spans="1:10" hidden="1" x14ac:dyDescent="0.25">
      <c r="A620" s="1">
        <v>40118</v>
      </c>
      <c r="B620">
        <v>5088.57</v>
      </c>
      <c r="C620">
        <v>1715242.68</v>
      </c>
      <c r="D620">
        <v>1720331.25</v>
      </c>
      <c r="E620">
        <v>1720331.1686477</v>
      </c>
      <c r="F620">
        <v>50</v>
      </c>
      <c r="G620">
        <v>66895.268219325997</v>
      </c>
      <c r="H620">
        <v>25.7536534183524</v>
      </c>
      <c r="I620">
        <v>2466.38440055</v>
      </c>
      <c r="J620">
        <v>0</v>
      </c>
    </row>
    <row r="621" spans="1:10" hidden="1" x14ac:dyDescent="0.25">
      <c r="A621" s="1">
        <v>40148</v>
      </c>
      <c r="B621">
        <v>5061.55</v>
      </c>
      <c r="C621">
        <v>1722936.8</v>
      </c>
      <c r="D621">
        <v>1727998.35</v>
      </c>
      <c r="E621">
        <v>1727998.0681781999</v>
      </c>
      <c r="F621">
        <v>50</v>
      </c>
      <c r="G621">
        <v>64618.807421789999</v>
      </c>
      <c r="H621">
        <v>26.742319295554299</v>
      </c>
      <c r="I621">
        <v>58.712393245000001</v>
      </c>
      <c r="J621">
        <v>0</v>
      </c>
    </row>
    <row r="622" spans="1:10" hidden="1" x14ac:dyDescent="0.25">
      <c r="A622" s="1">
        <v>40179</v>
      </c>
      <c r="B622">
        <v>3593.36</v>
      </c>
      <c r="C622">
        <v>1746778.6</v>
      </c>
      <c r="D622">
        <v>1750371.96</v>
      </c>
      <c r="E622">
        <v>1750399.9133925899</v>
      </c>
      <c r="F622">
        <v>50</v>
      </c>
      <c r="G622">
        <v>54565.35133238</v>
      </c>
      <c r="H622">
        <v>32.078975011441401</v>
      </c>
      <c r="I622">
        <v>0.62848934400000001</v>
      </c>
      <c r="J622">
        <v>0</v>
      </c>
    </row>
    <row r="623" spans="1:10" hidden="1" x14ac:dyDescent="0.25">
      <c r="A623" s="1">
        <v>40210</v>
      </c>
      <c r="B623">
        <v>8600.39</v>
      </c>
      <c r="C623">
        <v>1785623.71</v>
      </c>
      <c r="D623">
        <v>1794224.1</v>
      </c>
      <c r="E623">
        <v>1794077.8762862899</v>
      </c>
      <c r="F623">
        <v>50</v>
      </c>
      <c r="G623">
        <v>342588.26499507</v>
      </c>
      <c r="H623">
        <v>5.2368364201181796</v>
      </c>
      <c r="I623">
        <v>0.82694498299999997</v>
      </c>
      <c r="J623">
        <v>0</v>
      </c>
    </row>
    <row r="624" spans="1:10" hidden="1" x14ac:dyDescent="0.25">
      <c r="A624" s="1">
        <v>40238</v>
      </c>
      <c r="B624">
        <v>2410.2600000000002</v>
      </c>
      <c r="C624">
        <v>1150612.99</v>
      </c>
      <c r="D624">
        <v>1153023.25</v>
      </c>
      <c r="E624">
        <v>1153038.77684896</v>
      </c>
      <c r="F624">
        <v>50</v>
      </c>
      <c r="G624">
        <v>416458.330086648</v>
      </c>
      <c r="H624">
        <v>2.76867742472353</v>
      </c>
      <c r="I624">
        <v>0</v>
      </c>
      <c r="J624">
        <v>0</v>
      </c>
    </row>
    <row r="625" spans="1:10" hidden="1" x14ac:dyDescent="0.25">
      <c r="A625" s="1">
        <v>40269</v>
      </c>
      <c r="B625">
        <v>2575.87</v>
      </c>
      <c r="C625">
        <v>1253615.53</v>
      </c>
      <c r="D625">
        <v>1256191.3999999999</v>
      </c>
      <c r="E625">
        <v>1258184.9546850501</v>
      </c>
      <c r="F625">
        <v>50</v>
      </c>
      <c r="G625">
        <v>435112.18492928398</v>
      </c>
      <c r="H625">
        <v>2.8917967193001801</v>
      </c>
      <c r="I625">
        <v>71.034220980000001</v>
      </c>
      <c r="J625">
        <v>0</v>
      </c>
    </row>
    <row r="626" spans="1:10" hidden="1" x14ac:dyDescent="0.25">
      <c r="A626" s="1">
        <v>40299</v>
      </c>
      <c r="B626">
        <v>3325.66</v>
      </c>
      <c r="C626">
        <v>1835479.44</v>
      </c>
      <c r="D626">
        <v>1838805.1</v>
      </c>
      <c r="E626">
        <v>1835336.27805512</v>
      </c>
      <c r="F626">
        <v>50</v>
      </c>
      <c r="G626">
        <v>472108.91980472999</v>
      </c>
      <c r="H626">
        <v>3.8875937887388998</v>
      </c>
      <c r="I626">
        <v>31.426185975999999</v>
      </c>
      <c r="J626">
        <v>0</v>
      </c>
    </row>
    <row r="627" spans="1:10" hidden="1" x14ac:dyDescent="0.25">
      <c r="A627" s="1">
        <v>40330</v>
      </c>
      <c r="B627">
        <v>3534.57</v>
      </c>
      <c r="C627">
        <v>1418278.58</v>
      </c>
      <c r="D627">
        <v>1421813.15</v>
      </c>
      <c r="E627">
        <v>1418399.0617887001</v>
      </c>
      <c r="F627">
        <v>50</v>
      </c>
      <c r="G627">
        <v>410810.24636924302</v>
      </c>
      <c r="H627">
        <v>3.4527275885472899</v>
      </c>
      <c r="I627">
        <v>16.809508296000001</v>
      </c>
      <c r="J627">
        <v>0</v>
      </c>
    </row>
    <row r="628" spans="1:10" hidden="1" x14ac:dyDescent="0.25">
      <c r="A628" s="1">
        <v>40360</v>
      </c>
      <c r="B628">
        <v>5613.93</v>
      </c>
      <c r="C628">
        <v>1892944.37</v>
      </c>
      <c r="D628">
        <v>1898558.3</v>
      </c>
      <c r="E628">
        <v>1899024.36217033</v>
      </c>
      <c r="F628">
        <v>50</v>
      </c>
      <c r="G628">
        <v>439136.82841497299</v>
      </c>
      <c r="H628">
        <v>4.3244586645102299</v>
      </c>
      <c r="I628">
        <v>4.7003743399999998</v>
      </c>
      <c r="J628">
        <v>0</v>
      </c>
    </row>
    <row r="629" spans="1:10" hidden="1" x14ac:dyDescent="0.25">
      <c r="A629" s="1">
        <v>40391</v>
      </c>
      <c r="B629">
        <v>5491.95</v>
      </c>
      <c r="C629">
        <v>2056289.28</v>
      </c>
      <c r="D629">
        <v>2061781.23</v>
      </c>
      <c r="E629">
        <v>2060388.1757167201</v>
      </c>
      <c r="F629">
        <v>50</v>
      </c>
      <c r="G629">
        <v>429190.31375319802</v>
      </c>
      <c r="H629">
        <v>4.8006400372511999</v>
      </c>
      <c r="I629">
        <v>2.8087286E-2</v>
      </c>
      <c r="J629">
        <v>0</v>
      </c>
    </row>
    <row r="630" spans="1:10" hidden="1" x14ac:dyDescent="0.25">
      <c r="A630" s="1">
        <v>40422</v>
      </c>
      <c r="B630">
        <v>5070.26</v>
      </c>
      <c r="C630">
        <v>2162167.0499999998</v>
      </c>
      <c r="D630">
        <v>2167237.31</v>
      </c>
      <c r="E630">
        <v>2167258.1208566702</v>
      </c>
      <c r="F630">
        <v>50</v>
      </c>
      <c r="G630">
        <v>437198.775979581</v>
      </c>
      <c r="H630">
        <v>4.9918391673160203</v>
      </c>
      <c r="I630">
        <v>15167.852980821001</v>
      </c>
      <c r="J630">
        <v>0</v>
      </c>
    </row>
    <row r="631" spans="1:10" hidden="1" x14ac:dyDescent="0.25">
      <c r="A631" s="1">
        <v>40452</v>
      </c>
      <c r="B631">
        <v>7981.67</v>
      </c>
      <c r="C631">
        <v>2815298.28</v>
      </c>
      <c r="D631">
        <v>2823279.95</v>
      </c>
      <c r="E631">
        <v>2823158.3271658998</v>
      </c>
      <c r="F631">
        <v>50</v>
      </c>
      <c r="G631">
        <v>350941.01824559103</v>
      </c>
      <c r="H631">
        <v>8.0458586824373093</v>
      </c>
      <c r="I631">
        <v>463.51150877700002</v>
      </c>
      <c r="J631">
        <v>0</v>
      </c>
    </row>
    <row r="632" spans="1:10" hidden="1" x14ac:dyDescent="0.25">
      <c r="A632" s="1">
        <v>40483</v>
      </c>
      <c r="B632">
        <v>5881.1</v>
      </c>
      <c r="C632">
        <v>1989082.72</v>
      </c>
      <c r="D632">
        <v>1994963.82</v>
      </c>
      <c r="E632">
        <v>1994912.1041091401</v>
      </c>
      <c r="F632">
        <v>50</v>
      </c>
      <c r="G632">
        <v>443385.45901243697</v>
      </c>
      <c r="H632">
        <v>4.4999989265561897</v>
      </c>
      <c r="I632">
        <v>321.98549744600001</v>
      </c>
      <c r="J632">
        <v>0</v>
      </c>
    </row>
    <row r="633" spans="1:10" hidden="1" x14ac:dyDescent="0.25">
      <c r="A633" s="1">
        <v>40513</v>
      </c>
      <c r="B633">
        <v>7275.92</v>
      </c>
      <c r="C633">
        <v>2375847.14</v>
      </c>
      <c r="D633">
        <v>2383123.06</v>
      </c>
      <c r="E633">
        <v>2383136.9258099901</v>
      </c>
      <c r="F633">
        <v>50</v>
      </c>
      <c r="G633">
        <v>553709.92037151405</v>
      </c>
      <c r="H633">
        <v>4.3040190436041303</v>
      </c>
      <c r="I633">
        <v>41.116101528999998</v>
      </c>
      <c r="J633">
        <v>0</v>
      </c>
    </row>
    <row r="634" spans="1:10" hidden="1" x14ac:dyDescent="0.25">
      <c r="A634" s="1">
        <v>40544</v>
      </c>
      <c r="B634">
        <v>4085.09</v>
      </c>
      <c r="C634">
        <v>2435008.44</v>
      </c>
      <c r="D634">
        <v>2439093.5299999998</v>
      </c>
      <c r="E634">
        <v>2445468.78607105</v>
      </c>
      <c r="F634">
        <v>50</v>
      </c>
      <c r="G634">
        <v>503270.05829795101</v>
      </c>
      <c r="H634">
        <v>4.8593072276963696</v>
      </c>
      <c r="I634">
        <v>75.045699353000003</v>
      </c>
      <c r="J634">
        <v>0</v>
      </c>
    </row>
    <row r="635" spans="1:10" hidden="1" x14ac:dyDescent="0.25">
      <c r="A635" s="1">
        <v>40575</v>
      </c>
      <c r="B635">
        <v>2318.35</v>
      </c>
      <c r="C635">
        <v>2252036.2599999998</v>
      </c>
      <c r="D635">
        <v>2254354.61</v>
      </c>
      <c r="E635">
        <v>2261663.42948065</v>
      </c>
      <c r="F635">
        <v>50</v>
      </c>
      <c r="G635">
        <v>443743.86455988901</v>
      </c>
      <c r="H635">
        <v>5.0976368304559898</v>
      </c>
      <c r="I635">
        <v>381.63778871400001</v>
      </c>
      <c r="J635">
        <v>0</v>
      </c>
    </row>
    <row r="636" spans="1:10" hidden="1" x14ac:dyDescent="0.25">
      <c r="A636" s="1">
        <v>40603</v>
      </c>
      <c r="B636">
        <v>3258.43</v>
      </c>
      <c r="C636">
        <v>2500242.2599999998</v>
      </c>
      <c r="D636">
        <v>2503500.69</v>
      </c>
      <c r="E636">
        <v>2503494.6759124198</v>
      </c>
      <c r="F636">
        <v>50</v>
      </c>
      <c r="G636">
        <v>452090.417472589</v>
      </c>
      <c r="H636">
        <v>5.5386443487625998</v>
      </c>
      <c r="I636">
        <v>473.35995185500002</v>
      </c>
      <c r="J636">
        <v>0</v>
      </c>
    </row>
    <row r="637" spans="1:10" hidden="1" x14ac:dyDescent="0.25">
      <c r="A637" s="1">
        <v>40634</v>
      </c>
      <c r="B637">
        <v>3305.17</v>
      </c>
      <c r="C637">
        <v>2828573.36</v>
      </c>
      <c r="D637">
        <v>2831878.53</v>
      </c>
      <c r="E637">
        <v>2874611.9286709102</v>
      </c>
      <c r="F637">
        <v>50</v>
      </c>
      <c r="G637">
        <v>519268.93891762203</v>
      </c>
      <c r="H637">
        <v>5.53599750025574</v>
      </c>
      <c r="I637">
        <v>59.619137498999997</v>
      </c>
      <c r="J637">
        <v>0</v>
      </c>
    </row>
    <row r="638" spans="1:10" hidden="1" x14ac:dyDescent="0.25">
      <c r="A638" s="1">
        <v>40664</v>
      </c>
      <c r="B638">
        <v>3466.67</v>
      </c>
      <c r="C638">
        <v>2818845.31</v>
      </c>
      <c r="D638">
        <v>2822311.98</v>
      </c>
      <c r="E638">
        <v>2821821.3952123602</v>
      </c>
      <c r="F638">
        <v>50</v>
      </c>
      <c r="G638">
        <v>483579.40406041901</v>
      </c>
      <c r="H638">
        <v>5.8352803521379899</v>
      </c>
      <c r="I638">
        <v>0</v>
      </c>
      <c r="J638">
        <v>0</v>
      </c>
    </row>
    <row r="639" spans="1:10" hidden="1" x14ac:dyDescent="0.25">
      <c r="A639" s="1">
        <v>40695</v>
      </c>
      <c r="B639">
        <v>1608.79</v>
      </c>
      <c r="C639">
        <v>3023159.29</v>
      </c>
      <c r="D639">
        <v>3024768.08</v>
      </c>
      <c r="E639">
        <v>3025035.8949356601</v>
      </c>
      <c r="F639">
        <v>50</v>
      </c>
      <c r="G639">
        <v>468198.88349111198</v>
      </c>
      <c r="H639">
        <v>6.4610062125299503</v>
      </c>
      <c r="I639">
        <v>0</v>
      </c>
      <c r="J639">
        <v>0</v>
      </c>
    </row>
    <row r="640" spans="1:10" hidden="1" x14ac:dyDescent="0.25">
      <c r="A640" s="1">
        <v>40725</v>
      </c>
      <c r="B640">
        <v>2542.79</v>
      </c>
      <c r="C640">
        <v>3086853.42</v>
      </c>
      <c r="D640">
        <v>3089396.21</v>
      </c>
      <c r="E640">
        <v>3089358.25675915</v>
      </c>
      <c r="F640">
        <v>50</v>
      </c>
      <c r="G640">
        <v>508309.41338019498</v>
      </c>
      <c r="H640">
        <v>6.0780912688443802</v>
      </c>
      <c r="I640">
        <v>192.75057841899999</v>
      </c>
      <c r="J640">
        <v>0</v>
      </c>
    </row>
    <row r="641" spans="1:10" hidden="1" x14ac:dyDescent="0.25">
      <c r="A641" s="1">
        <v>40756</v>
      </c>
      <c r="B641">
        <v>2326.73</v>
      </c>
      <c r="C641">
        <v>3201278.99</v>
      </c>
      <c r="D641">
        <v>3203605.72</v>
      </c>
      <c r="E641">
        <v>3203596.5271204701</v>
      </c>
      <c r="F641">
        <v>50</v>
      </c>
      <c r="G641">
        <v>484960.00108343799</v>
      </c>
      <c r="H641">
        <v>6.6058999577621504</v>
      </c>
      <c r="I641">
        <v>0.723552945</v>
      </c>
      <c r="J641">
        <v>0</v>
      </c>
    </row>
    <row r="642" spans="1:10" hidden="1" x14ac:dyDescent="0.25">
      <c r="A642" s="1">
        <v>40787</v>
      </c>
      <c r="B642">
        <v>9236.35</v>
      </c>
      <c r="C642">
        <v>2613782.06</v>
      </c>
      <c r="D642">
        <v>2623018.41</v>
      </c>
      <c r="E642">
        <v>2620134.3576270398</v>
      </c>
      <c r="F642">
        <v>50</v>
      </c>
      <c r="G642">
        <v>377283.77064324002</v>
      </c>
      <c r="H642">
        <v>6.9449356737063299</v>
      </c>
      <c r="I642">
        <v>77.160223631999997</v>
      </c>
      <c r="J642">
        <v>0</v>
      </c>
    </row>
    <row r="643" spans="1:10" hidden="1" x14ac:dyDescent="0.25">
      <c r="A643" s="1">
        <v>40817</v>
      </c>
      <c r="B643">
        <v>19697.400000000001</v>
      </c>
      <c r="C643">
        <v>2617027.64</v>
      </c>
      <c r="D643">
        <v>2636725.04</v>
      </c>
      <c r="E643">
        <v>2636852.4478642601</v>
      </c>
      <c r="F643">
        <v>50</v>
      </c>
      <c r="G643">
        <v>457619.84300516697</v>
      </c>
      <c r="H643">
        <v>5.7621031199896997</v>
      </c>
      <c r="I643">
        <v>0.277285008</v>
      </c>
      <c r="J643">
        <v>0</v>
      </c>
    </row>
    <row r="644" spans="1:10" hidden="1" x14ac:dyDescent="0.25">
      <c r="A644" s="1">
        <v>40848</v>
      </c>
      <c r="B644">
        <v>14838.05</v>
      </c>
      <c r="C644">
        <v>2585124.4700000002</v>
      </c>
      <c r="D644">
        <v>2599962.52</v>
      </c>
      <c r="E644">
        <v>2599920.3229169901</v>
      </c>
      <c r="F644">
        <v>50</v>
      </c>
      <c r="G644">
        <v>443475.94984706602</v>
      </c>
      <c r="H644">
        <v>5.8625959847734199</v>
      </c>
      <c r="I644">
        <v>0</v>
      </c>
      <c r="J644">
        <v>0</v>
      </c>
    </row>
    <row r="645" spans="1:10" hidden="1" x14ac:dyDescent="0.25">
      <c r="A645" s="1">
        <v>40878</v>
      </c>
      <c r="B645">
        <v>13540.91</v>
      </c>
      <c r="C645">
        <v>2438046.75</v>
      </c>
      <c r="D645">
        <v>2451587.66</v>
      </c>
      <c r="E645">
        <v>2451748.7782641798</v>
      </c>
      <c r="F645">
        <v>50</v>
      </c>
      <c r="G645">
        <v>364456.93324167799</v>
      </c>
      <c r="H645">
        <v>6.7271381599564801</v>
      </c>
      <c r="I645">
        <v>3.3650066189999999</v>
      </c>
      <c r="J645">
        <v>0</v>
      </c>
    </row>
    <row r="646" spans="1:10" hidden="1" x14ac:dyDescent="0.25">
      <c r="A646" s="1">
        <v>40909</v>
      </c>
      <c r="B646">
        <v>8984.52</v>
      </c>
      <c r="C646">
        <v>2482459.7000000002</v>
      </c>
      <c r="D646">
        <v>2491444.2200000002</v>
      </c>
      <c r="E646">
        <v>2491443.8030353701</v>
      </c>
      <c r="F646">
        <v>50</v>
      </c>
      <c r="G646">
        <v>336284.02036967</v>
      </c>
      <c r="H646">
        <v>7.4087487127594596</v>
      </c>
      <c r="I646">
        <v>0</v>
      </c>
      <c r="J646">
        <v>0</v>
      </c>
    </row>
    <row r="647" spans="1:10" hidden="1" x14ac:dyDescent="0.25">
      <c r="A647" s="1">
        <v>40940</v>
      </c>
      <c r="B647">
        <v>7997.23</v>
      </c>
      <c r="C647">
        <v>2151847.3199999998</v>
      </c>
      <c r="D647">
        <v>2159844.5499999998</v>
      </c>
      <c r="E647">
        <v>2159868.0518391202</v>
      </c>
      <c r="F647">
        <v>50</v>
      </c>
      <c r="G647">
        <v>397909.86254663701</v>
      </c>
      <c r="H647">
        <v>5.4280391311024401</v>
      </c>
      <c r="I647">
        <v>2.2527156210000001</v>
      </c>
      <c r="J647">
        <v>0</v>
      </c>
    </row>
    <row r="648" spans="1:10" hidden="1" x14ac:dyDescent="0.25">
      <c r="A648" s="1">
        <v>40969</v>
      </c>
      <c r="B648">
        <v>5634.78</v>
      </c>
      <c r="C648">
        <v>2294409.81</v>
      </c>
      <c r="D648">
        <v>2300044.59</v>
      </c>
      <c r="E648">
        <v>2300045.2128243698</v>
      </c>
      <c r="F648">
        <v>50</v>
      </c>
      <c r="G648">
        <v>472902.95041148202</v>
      </c>
      <c r="H648">
        <v>4.8636727912631104</v>
      </c>
      <c r="I648">
        <v>0</v>
      </c>
      <c r="J648">
        <v>0</v>
      </c>
    </row>
    <row r="649" spans="1:10" hidden="1" x14ac:dyDescent="0.25">
      <c r="A649" s="1">
        <v>41000</v>
      </c>
      <c r="B649">
        <v>15525.77</v>
      </c>
      <c r="C649">
        <v>2322482.71</v>
      </c>
      <c r="D649">
        <v>2338008.48</v>
      </c>
      <c r="E649">
        <v>2338015.1952084401</v>
      </c>
      <c r="F649">
        <v>50</v>
      </c>
      <c r="G649">
        <v>379718.49482364702</v>
      </c>
      <c r="H649">
        <v>6.1572328635040403</v>
      </c>
      <c r="I649">
        <v>0</v>
      </c>
      <c r="J649">
        <v>0</v>
      </c>
    </row>
    <row r="650" spans="1:10" hidden="1" x14ac:dyDescent="0.25">
      <c r="A650" s="1">
        <v>41030</v>
      </c>
      <c r="B650">
        <v>12190.83</v>
      </c>
      <c r="C650">
        <v>1963801.24</v>
      </c>
      <c r="D650">
        <v>1975992.07</v>
      </c>
      <c r="E650">
        <v>1976000.9091565099</v>
      </c>
      <c r="F650">
        <v>50</v>
      </c>
      <c r="G650">
        <v>452378.57055833301</v>
      </c>
      <c r="H650">
        <v>4.3680250077224096</v>
      </c>
      <c r="I650">
        <v>0</v>
      </c>
      <c r="J650">
        <v>0</v>
      </c>
    </row>
    <row r="651" spans="1:10" hidden="1" x14ac:dyDescent="0.25">
      <c r="A651" s="1">
        <v>41061</v>
      </c>
      <c r="B651">
        <v>11194.2</v>
      </c>
      <c r="C651">
        <v>1726497.09</v>
      </c>
      <c r="D651">
        <v>1737691.29</v>
      </c>
      <c r="E651">
        <v>1737691.19654882</v>
      </c>
      <c r="F651">
        <v>50</v>
      </c>
      <c r="G651">
        <v>416463.64520057</v>
      </c>
      <c r="H651">
        <v>4.1724919247439898</v>
      </c>
      <c r="I651">
        <v>0</v>
      </c>
      <c r="J651">
        <v>0</v>
      </c>
    </row>
    <row r="652" spans="1:10" hidden="1" x14ac:dyDescent="0.25">
      <c r="A652" s="1">
        <v>41091</v>
      </c>
      <c r="B652">
        <v>5257.42</v>
      </c>
      <c r="C652">
        <v>1702141.92</v>
      </c>
      <c r="D652">
        <v>1707399.34</v>
      </c>
      <c r="E652">
        <v>1707399.35802246</v>
      </c>
      <c r="F652">
        <v>50</v>
      </c>
      <c r="G652">
        <v>422924.26742790302</v>
      </c>
      <c r="H652">
        <v>4.03712789622206</v>
      </c>
      <c r="I652">
        <v>0</v>
      </c>
      <c r="J652">
        <v>0</v>
      </c>
    </row>
    <row r="653" spans="1:10" hidden="1" x14ac:dyDescent="0.25">
      <c r="A653" s="1">
        <v>41122</v>
      </c>
      <c r="B653">
        <v>8427.2900000000009</v>
      </c>
      <c r="C653">
        <v>1727425.06</v>
      </c>
      <c r="D653">
        <v>1735852.35</v>
      </c>
      <c r="E653">
        <v>1735852.3946331399</v>
      </c>
      <c r="F653">
        <v>50</v>
      </c>
      <c r="G653">
        <v>373709.75156937802</v>
      </c>
      <c r="H653">
        <v>4.64492132555681</v>
      </c>
      <c r="I653">
        <v>0</v>
      </c>
      <c r="J653">
        <v>0</v>
      </c>
    </row>
    <row r="654" spans="1:10" hidden="1" x14ac:dyDescent="0.25">
      <c r="A654" s="1">
        <v>41153</v>
      </c>
      <c r="B654">
        <v>1029.4000000000001</v>
      </c>
      <c r="C654">
        <v>1617646.56</v>
      </c>
      <c r="D654">
        <v>1618675.96</v>
      </c>
      <c r="E654">
        <v>1618671.7916864101</v>
      </c>
      <c r="F654">
        <v>50</v>
      </c>
      <c r="G654">
        <v>349850.28468463803</v>
      </c>
      <c r="H654">
        <v>4.6267556796345399</v>
      </c>
      <c r="I654">
        <v>0</v>
      </c>
      <c r="J654">
        <v>0</v>
      </c>
    </row>
    <row r="655" spans="1:10" hidden="1" x14ac:dyDescent="0.25">
      <c r="A655" s="1">
        <v>41183</v>
      </c>
      <c r="B655">
        <v>3244.82</v>
      </c>
      <c r="C655">
        <v>1925555.34</v>
      </c>
      <c r="D655">
        <v>1928800.16</v>
      </c>
      <c r="E655">
        <v>1928800.1553579699</v>
      </c>
      <c r="F655">
        <v>50</v>
      </c>
      <c r="G655">
        <v>598549.97663883795</v>
      </c>
      <c r="H655">
        <v>3.2224546498007798</v>
      </c>
      <c r="I655">
        <v>0</v>
      </c>
      <c r="J655">
        <v>0</v>
      </c>
    </row>
    <row r="656" spans="1:10" hidden="1" x14ac:dyDescent="0.25">
      <c r="A656" s="1">
        <v>41214</v>
      </c>
      <c r="B656">
        <v>-6971.4</v>
      </c>
      <c r="C656">
        <v>2292032.86</v>
      </c>
      <c r="D656">
        <v>2285061.46</v>
      </c>
      <c r="E656">
        <v>2285053.9184749201</v>
      </c>
      <c r="F656">
        <v>50</v>
      </c>
      <c r="G656">
        <v>720548.78950419801</v>
      </c>
      <c r="H656">
        <v>3.1712688325342202</v>
      </c>
      <c r="I656">
        <v>0</v>
      </c>
      <c r="J656">
        <v>0</v>
      </c>
    </row>
    <row r="657" spans="1:10" hidden="1" x14ac:dyDescent="0.25">
      <c r="A657" s="1">
        <v>41244</v>
      </c>
      <c r="B657">
        <v>1965.45</v>
      </c>
      <c r="C657">
        <v>2526184.0699999998</v>
      </c>
      <c r="D657">
        <v>2528149.52</v>
      </c>
      <c r="E657">
        <v>2528145.5840129</v>
      </c>
      <c r="F657">
        <v>50</v>
      </c>
      <c r="G657">
        <v>876587.41554597602</v>
      </c>
      <c r="H657">
        <v>2.8840769775804498</v>
      </c>
      <c r="I657">
        <v>0</v>
      </c>
      <c r="J657">
        <v>0</v>
      </c>
    </row>
    <row r="658" spans="1:10" hidden="1" x14ac:dyDescent="0.25">
      <c r="A658" s="1">
        <v>41275</v>
      </c>
      <c r="B658">
        <v>1982.89</v>
      </c>
      <c r="C658">
        <v>2362442.62</v>
      </c>
      <c r="D658">
        <v>2364425.5099999998</v>
      </c>
      <c r="E658">
        <v>2364425.2988547599</v>
      </c>
      <c r="F658">
        <v>50</v>
      </c>
      <c r="G658">
        <v>751006.48017538502</v>
      </c>
      <c r="H658">
        <v>3.1483420732968699</v>
      </c>
      <c r="I658">
        <v>0</v>
      </c>
      <c r="J658">
        <v>0</v>
      </c>
    </row>
    <row r="659" spans="1:10" hidden="1" x14ac:dyDescent="0.25">
      <c r="A659" s="1">
        <v>41306</v>
      </c>
      <c r="B659">
        <v>2413.59</v>
      </c>
      <c r="C659">
        <v>2306567.77</v>
      </c>
      <c r="D659">
        <v>2308981.36</v>
      </c>
      <c r="E659">
        <v>2308981.1290988801</v>
      </c>
      <c r="F659">
        <v>50</v>
      </c>
      <c r="G659">
        <v>679772.21986127796</v>
      </c>
      <c r="H659">
        <v>3.3966982786823499</v>
      </c>
      <c r="I659">
        <v>0</v>
      </c>
      <c r="J659">
        <v>0</v>
      </c>
    </row>
    <row r="660" spans="1:10" hidden="1" x14ac:dyDescent="0.25">
      <c r="A660" s="1">
        <v>41334</v>
      </c>
      <c r="B660">
        <v>10784.33</v>
      </c>
      <c r="C660">
        <v>2229831.9300000002</v>
      </c>
      <c r="D660">
        <v>2240616.2599999998</v>
      </c>
      <c r="E660">
        <v>2240616.1658084998</v>
      </c>
      <c r="F660">
        <v>50</v>
      </c>
      <c r="G660">
        <v>761696.73856897803</v>
      </c>
      <c r="H660">
        <v>2.9416118677598799</v>
      </c>
      <c r="I660">
        <v>0</v>
      </c>
      <c r="J660">
        <v>0</v>
      </c>
    </row>
    <row r="661" spans="1:10" hidden="1" x14ac:dyDescent="0.25">
      <c r="A661" s="1">
        <v>41365</v>
      </c>
      <c r="B661">
        <v>23443.89</v>
      </c>
      <c r="C661">
        <v>2153636.34</v>
      </c>
      <c r="D661">
        <v>2177080.23</v>
      </c>
      <c r="E661">
        <v>2177079.99691176</v>
      </c>
      <c r="F661">
        <v>50</v>
      </c>
      <c r="G661">
        <v>876812.776044033</v>
      </c>
      <c r="H661">
        <v>2.4830156683861699</v>
      </c>
      <c r="I661">
        <v>59.864246743999999</v>
      </c>
      <c r="J661">
        <v>0</v>
      </c>
    </row>
    <row r="662" spans="1:10" hidden="1" x14ac:dyDescent="0.25">
      <c r="A662" s="1">
        <v>41395</v>
      </c>
      <c r="B662">
        <v>18551.78</v>
      </c>
      <c r="C662">
        <v>2356473.5</v>
      </c>
      <c r="D662">
        <v>2375025.2799999998</v>
      </c>
      <c r="E662">
        <v>2374377.7365666502</v>
      </c>
      <c r="F662">
        <v>50</v>
      </c>
      <c r="G662">
        <v>877741.41405352298</v>
      </c>
      <c r="H662">
        <v>2.7050993590486598</v>
      </c>
      <c r="I662">
        <v>0</v>
      </c>
      <c r="J662">
        <v>0</v>
      </c>
    </row>
    <row r="663" spans="1:10" hidden="1" x14ac:dyDescent="0.25">
      <c r="A663" s="1">
        <v>41426</v>
      </c>
      <c r="B663">
        <v>16668.04</v>
      </c>
      <c r="C663">
        <v>2039221.98</v>
      </c>
      <c r="D663">
        <v>2055890.02</v>
      </c>
      <c r="E663">
        <v>2055889.4201392899</v>
      </c>
      <c r="F663">
        <v>50</v>
      </c>
      <c r="G663">
        <v>965700.02870649402</v>
      </c>
      <c r="H663">
        <v>2.1289110065504002</v>
      </c>
      <c r="I663">
        <v>0</v>
      </c>
      <c r="J663">
        <v>0</v>
      </c>
    </row>
    <row r="664" spans="1:10" hidden="1" x14ac:dyDescent="0.25">
      <c r="A664" s="1">
        <v>41456</v>
      </c>
      <c r="B664">
        <v>22832.47</v>
      </c>
      <c r="C664">
        <v>2139297.66</v>
      </c>
      <c r="D664">
        <v>2162130.13</v>
      </c>
      <c r="E664">
        <v>2162107.70664499</v>
      </c>
      <c r="F664">
        <v>50</v>
      </c>
      <c r="G664">
        <v>1039798.8217714099</v>
      </c>
      <c r="H664">
        <v>2.0793519490256802</v>
      </c>
      <c r="I664">
        <v>0</v>
      </c>
      <c r="J664">
        <v>0</v>
      </c>
    </row>
    <row r="665" spans="1:10" hidden="1" x14ac:dyDescent="0.25">
      <c r="A665" s="1">
        <v>41487</v>
      </c>
      <c r="B665">
        <v>22177.77</v>
      </c>
      <c r="C665">
        <v>2223201.4900000002</v>
      </c>
      <c r="D665">
        <v>2245379.2599999998</v>
      </c>
      <c r="E665">
        <v>2231357.0325225699</v>
      </c>
      <c r="F665">
        <v>50</v>
      </c>
      <c r="G665">
        <v>916768.69238596899</v>
      </c>
      <c r="H665">
        <v>2.4377044694402299</v>
      </c>
      <c r="I665">
        <v>3454.1063495819999</v>
      </c>
      <c r="J665">
        <v>0</v>
      </c>
    </row>
    <row r="666" spans="1:10" hidden="1" x14ac:dyDescent="0.25">
      <c r="A666" s="1">
        <v>41518</v>
      </c>
      <c r="B666">
        <v>17842.45</v>
      </c>
      <c r="C666">
        <v>2499900.04</v>
      </c>
      <c r="D666">
        <v>2517742.4900000002</v>
      </c>
      <c r="E666">
        <v>2517762.3056798698</v>
      </c>
      <c r="F666">
        <v>50</v>
      </c>
      <c r="G666">
        <v>813666.03695019695</v>
      </c>
      <c r="H666">
        <v>3.0945507412080699</v>
      </c>
      <c r="I666">
        <v>168.53206019999999</v>
      </c>
      <c r="J666">
        <v>0</v>
      </c>
    </row>
    <row r="667" spans="1:10" hidden="1" x14ac:dyDescent="0.25">
      <c r="A667" s="1">
        <v>41548</v>
      </c>
      <c r="B667">
        <v>15288.97</v>
      </c>
      <c r="C667">
        <v>2517616.96</v>
      </c>
      <c r="D667">
        <v>2532905.9300000002</v>
      </c>
      <c r="E667">
        <v>2532911.4300000402</v>
      </c>
      <c r="F667">
        <v>50</v>
      </c>
      <c r="G667">
        <v>905637.28557655704</v>
      </c>
      <c r="H667">
        <v>2.7968276818323701</v>
      </c>
      <c r="I667">
        <v>0</v>
      </c>
      <c r="J667">
        <v>0</v>
      </c>
    </row>
    <row r="668" spans="1:10" hidden="1" x14ac:dyDescent="0.25">
      <c r="A668" s="1">
        <v>41579</v>
      </c>
      <c r="B668">
        <v>17383.560000000001</v>
      </c>
      <c r="C668">
        <v>2517303.02</v>
      </c>
      <c r="D668">
        <v>2534686.58</v>
      </c>
      <c r="E668">
        <v>2534686.4704257199</v>
      </c>
      <c r="F668">
        <v>50</v>
      </c>
      <c r="G668">
        <v>886772.11024497903</v>
      </c>
      <c r="H668">
        <v>2.8583290353205699</v>
      </c>
      <c r="I668">
        <v>0</v>
      </c>
      <c r="J668">
        <v>0</v>
      </c>
    </row>
    <row r="669" spans="1:10" hidden="1" x14ac:dyDescent="0.25">
      <c r="A669" s="1">
        <v>41609</v>
      </c>
      <c r="B669">
        <v>16329.44</v>
      </c>
      <c r="C669">
        <v>2358981.85</v>
      </c>
      <c r="D669">
        <v>2375311.29</v>
      </c>
      <c r="E669">
        <v>2375310.94153623</v>
      </c>
      <c r="F669">
        <v>50</v>
      </c>
      <c r="G669">
        <v>777209.13868535601</v>
      </c>
      <c r="H669">
        <v>3.0562056251089</v>
      </c>
      <c r="I669">
        <v>0</v>
      </c>
      <c r="J669">
        <v>0</v>
      </c>
    </row>
    <row r="670" spans="1:10" hidden="1" x14ac:dyDescent="0.25">
      <c r="A670" s="1">
        <v>41640</v>
      </c>
      <c r="B670">
        <v>14074.74</v>
      </c>
      <c r="C670">
        <v>2335469</v>
      </c>
      <c r="D670">
        <v>2349543.7400000002</v>
      </c>
      <c r="E670">
        <v>2349543.5686551798</v>
      </c>
      <c r="F670">
        <v>50</v>
      </c>
      <c r="G670">
        <v>746258.00705594698</v>
      </c>
      <c r="H670">
        <v>3.1484333118572998</v>
      </c>
      <c r="I670">
        <v>0</v>
      </c>
      <c r="J670">
        <v>0</v>
      </c>
    </row>
    <row r="671" spans="1:10" hidden="1" x14ac:dyDescent="0.25">
      <c r="A671" s="1">
        <v>41671</v>
      </c>
      <c r="B671">
        <v>9519.2099999999991</v>
      </c>
      <c r="C671">
        <v>2633783.3199999998</v>
      </c>
      <c r="D671">
        <v>2643302.5299999998</v>
      </c>
      <c r="E671">
        <v>2643473.5337660299</v>
      </c>
      <c r="F671">
        <v>50</v>
      </c>
      <c r="G671">
        <v>746406.12362926896</v>
      </c>
      <c r="H671">
        <v>3.5416021520731999</v>
      </c>
      <c r="I671">
        <v>0</v>
      </c>
      <c r="J671">
        <v>0</v>
      </c>
    </row>
    <row r="672" spans="1:10" hidden="1" x14ac:dyDescent="0.25">
      <c r="A672" s="1">
        <v>41699</v>
      </c>
      <c r="B672">
        <v>9998.16</v>
      </c>
      <c r="C672">
        <v>2220888.29</v>
      </c>
      <c r="D672">
        <v>2230886.4500000002</v>
      </c>
      <c r="E672">
        <v>2230886.4383670399</v>
      </c>
      <c r="F672">
        <v>50</v>
      </c>
      <c r="G672">
        <v>797968.78951261495</v>
      </c>
      <c r="H672">
        <v>2.7957063831150899</v>
      </c>
      <c r="I672">
        <v>0</v>
      </c>
      <c r="J672">
        <v>0</v>
      </c>
    </row>
    <row r="673" spans="1:10" hidden="1" x14ac:dyDescent="0.25">
      <c r="A673" s="1">
        <v>41730</v>
      </c>
      <c r="B673">
        <v>11026.4</v>
      </c>
      <c r="C673">
        <v>2240423.23</v>
      </c>
      <c r="D673">
        <v>2251449.63</v>
      </c>
      <c r="E673">
        <v>2252024.7391832802</v>
      </c>
      <c r="F673">
        <v>50</v>
      </c>
      <c r="G673">
        <v>806115.12890591205</v>
      </c>
      <c r="H673">
        <v>2.7936769475197698</v>
      </c>
      <c r="I673">
        <v>0.5134881</v>
      </c>
      <c r="J673">
        <v>0</v>
      </c>
    </row>
    <row r="674" spans="1:10" hidden="1" x14ac:dyDescent="0.25">
      <c r="A674" s="1">
        <v>41760</v>
      </c>
      <c r="B674">
        <v>14658.78</v>
      </c>
      <c r="C674">
        <v>2160988</v>
      </c>
      <c r="D674">
        <v>2175646.7799999998</v>
      </c>
      <c r="E674">
        <v>2175646.6533137001</v>
      </c>
      <c r="F674">
        <v>50</v>
      </c>
      <c r="G674">
        <v>776869.07352123095</v>
      </c>
      <c r="H674">
        <v>2.8005319396386499</v>
      </c>
      <c r="I674">
        <v>0</v>
      </c>
      <c r="J674">
        <v>0</v>
      </c>
    </row>
    <row r="675" spans="1:10" hidden="1" x14ac:dyDescent="0.25">
      <c r="A675" s="1">
        <v>41791</v>
      </c>
      <c r="B675">
        <v>13719.01</v>
      </c>
      <c r="C675">
        <v>2018501.49</v>
      </c>
      <c r="D675">
        <v>2032220.5</v>
      </c>
      <c r="E675">
        <v>2032515.8824279699</v>
      </c>
      <c r="F675">
        <v>50</v>
      </c>
      <c r="G675">
        <v>720637.50850196194</v>
      </c>
      <c r="H675">
        <v>2.8204414264435198</v>
      </c>
      <c r="I675">
        <v>0</v>
      </c>
      <c r="J675">
        <v>0</v>
      </c>
    </row>
    <row r="676" spans="1:10" hidden="1" x14ac:dyDescent="0.25">
      <c r="A676" s="1">
        <v>41821</v>
      </c>
      <c r="B676">
        <v>15184.89</v>
      </c>
      <c r="C676">
        <v>1738235.81</v>
      </c>
      <c r="D676">
        <v>1753420.7</v>
      </c>
      <c r="E676">
        <v>1753420.6132555299</v>
      </c>
      <c r="F676">
        <v>50</v>
      </c>
      <c r="G676">
        <v>672035.49250624597</v>
      </c>
      <c r="H676">
        <v>2.6091190611323798</v>
      </c>
      <c r="I676">
        <v>0</v>
      </c>
      <c r="J676">
        <v>0</v>
      </c>
    </row>
    <row r="677" spans="1:10" hidden="1" x14ac:dyDescent="0.25">
      <c r="A677" s="1">
        <v>41852</v>
      </c>
      <c r="B677">
        <v>16364.31</v>
      </c>
      <c r="C677">
        <v>1826755.73</v>
      </c>
      <c r="D677">
        <v>1843120.04</v>
      </c>
      <c r="E677">
        <v>1843120.0078052899</v>
      </c>
      <c r="F677">
        <v>50</v>
      </c>
      <c r="G677">
        <v>722818.841575164</v>
      </c>
      <c r="H677">
        <v>2.54990587100465</v>
      </c>
      <c r="I677">
        <v>0</v>
      </c>
      <c r="J677">
        <v>0</v>
      </c>
    </row>
    <row r="678" spans="1:10" hidden="1" x14ac:dyDescent="0.25">
      <c r="A678" s="1">
        <v>41883</v>
      </c>
      <c r="B678">
        <v>16514.77</v>
      </c>
      <c r="C678">
        <v>1959481.46</v>
      </c>
      <c r="D678">
        <v>1975996.23</v>
      </c>
      <c r="E678">
        <v>1975995.9292289801</v>
      </c>
      <c r="F678">
        <v>50</v>
      </c>
      <c r="G678">
        <v>729091.81030113995</v>
      </c>
      <c r="H678">
        <v>2.7102155055243702</v>
      </c>
      <c r="I678">
        <v>0</v>
      </c>
      <c r="J678">
        <v>0</v>
      </c>
    </row>
    <row r="679" spans="1:10" hidden="1" x14ac:dyDescent="0.25">
      <c r="A679" s="1">
        <v>41913</v>
      </c>
      <c r="B679">
        <v>12368.31</v>
      </c>
      <c r="C679">
        <v>1821906.94</v>
      </c>
      <c r="D679">
        <v>1834275.25</v>
      </c>
      <c r="E679">
        <v>1834275.7548659099</v>
      </c>
      <c r="F679">
        <v>50</v>
      </c>
      <c r="G679">
        <v>747670.52279164805</v>
      </c>
      <c r="H679">
        <v>2.4533209467949901</v>
      </c>
      <c r="I679">
        <v>0</v>
      </c>
      <c r="J679">
        <v>0</v>
      </c>
    </row>
    <row r="680" spans="1:10" hidden="1" x14ac:dyDescent="0.25">
      <c r="A680" s="1">
        <v>41944</v>
      </c>
      <c r="B680">
        <v>14035.65</v>
      </c>
      <c r="C680">
        <v>1511274.81</v>
      </c>
      <c r="D680">
        <v>1525310.46</v>
      </c>
      <c r="E680">
        <v>1525305.2325129199</v>
      </c>
      <c r="F680">
        <v>50</v>
      </c>
      <c r="G680">
        <v>795916.30221391795</v>
      </c>
      <c r="H680">
        <v>1.91641411071759</v>
      </c>
      <c r="I680">
        <v>0</v>
      </c>
      <c r="J680">
        <v>0</v>
      </c>
    </row>
    <row r="681" spans="1:10" hidden="1" x14ac:dyDescent="0.25">
      <c r="A681" s="1">
        <v>41974</v>
      </c>
      <c r="B681">
        <v>10134.530000000001</v>
      </c>
      <c r="C681">
        <v>1141704.83</v>
      </c>
      <c r="D681">
        <v>1151839.3600000001</v>
      </c>
      <c r="E681">
        <v>1151838.2993262699</v>
      </c>
      <c r="F681">
        <v>50</v>
      </c>
      <c r="G681">
        <v>990668.82287801395</v>
      </c>
      <c r="H681">
        <v>1.1626875427249601</v>
      </c>
      <c r="I681">
        <v>0</v>
      </c>
      <c r="J681">
        <v>0</v>
      </c>
    </row>
    <row r="682" spans="1:10" hidden="1" x14ac:dyDescent="0.25">
      <c r="A682" s="1">
        <v>42005</v>
      </c>
      <c r="B682">
        <v>3204.9</v>
      </c>
      <c r="C682">
        <v>772175.26</v>
      </c>
      <c r="D682">
        <v>775380.16</v>
      </c>
      <c r="E682">
        <v>775417.12273165095</v>
      </c>
      <c r="F682">
        <v>50</v>
      </c>
      <c r="G682">
        <v>910181.15371888794</v>
      </c>
      <c r="H682">
        <v>0.85193901737405198</v>
      </c>
      <c r="I682">
        <v>1.7150000000000001</v>
      </c>
      <c r="J682">
        <v>0</v>
      </c>
    </row>
    <row r="683" spans="1:10" hidden="1" x14ac:dyDescent="0.25">
      <c r="A683" s="1">
        <v>42036</v>
      </c>
      <c r="B683">
        <v>2620.5100000000002</v>
      </c>
      <c r="C683">
        <v>754739.9</v>
      </c>
      <c r="D683">
        <v>757360.41</v>
      </c>
      <c r="E683">
        <v>757360.176701074</v>
      </c>
      <c r="F683">
        <v>50</v>
      </c>
      <c r="G683">
        <v>768230.05397125904</v>
      </c>
      <c r="H683">
        <v>0.98585075237034103</v>
      </c>
      <c r="I683">
        <v>0</v>
      </c>
      <c r="J683">
        <v>0</v>
      </c>
    </row>
    <row r="684" spans="1:10" hidden="1" x14ac:dyDescent="0.25">
      <c r="A684" s="1">
        <v>42064</v>
      </c>
      <c r="B684">
        <v>1745.41</v>
      </c>
      <c r="C684">
        <v>738673.27</v>
      </c>
      <c r="D684">
        <v>740418.68</v>
      </c>
      <c r="E684">
        <v>740418.13629340101</v>
      </c>
      <c r="F684">
        <v>50</v>
      </c>
      <c r="G684">
        <v>651474.03756874194</v>
      </c>
      <c r="H684">
        <v>1.1365274647882999</v>
      </c>
      <c r="I684">
        <v>0</v>
      </c>
      <c r="J684">
        <v>0</v>
      </c>
    </row>
    <row r="685" spans="1:10" hidden="1" x14ac:dyDescent="0.25">
      <c r="A685" s="1">
        <v>42095</v>
      </c>
      <c r="B685">
        <v>1555.29</v>
      </c>
      <c r="C685">
        <v>778175.31</v>
      </c>
      <c r="D685">
        <v>779730.6</v>
      </c>
      <c r="E685">
        <v>779730.18684252398</v>
      </c>
      <c r="F685">
        <v>50</v>
      </c>
      <c r="G685">
        <v>603478.36367396498</v>
      </c>
      <c r="H685">
        <v>1.2920598877738401</v>
      </c>
      <c r="I685">
        <v>0</v>
      </c>
      <c r="J685">
        <v>0</v>
      </c>
    </row>
    <row r="686" spans="1:10" hidden="1" x14ac:dyDescent="0.25">
      <c r="A686" s="1">
        <v>42125</v>
      </c>
      <c r="B686">
        <v>1563.51</v>
      </c>
      <c r="C686">
        <v>796674.64</v>
      </c>
      <c r="D686">
        <v>798238.15</v>
      </c>
      <c r="E686">
        <v>798237.78375248995</v>
      </c>
      <c r="F686">
        <v>50</v>
      </c>
      <c r="G686">
        <v>731022.89888627199</v>
      </c>
      <c r="H686">
        <v>1.0919463466447099</v>
      </c>
      <c r="I686">
        <v>0</v>
      </c>
      <c r="J686">
        <v>0</v>
      </c>
    </row>
    <row r="687" spans="1:10" hidden="1" x14ac:dyDescent="0.25">
      <c r="A687" s="1">
        <v>42156</v>
      </c>
      <c r="B687">
        <v>1978.67</v>
      </c>
      <c r="C687">
        <v>689694.4</v>
      </c>
      <c r="D687">
        <v>691673.07</v>
      </c>
      <c r="E687">
        <v>691673.61454214901</v>
      </c>
      <c r="F687">
        <v>50</v>
      </c>
      <c r="G687">
        <v>729489.47393621504</v>
      </c>
      <c r="H687">
        <v>0.94816119937959098</v>
      </c>
      <c r="I687">
        <v>0</v>
      </c>
      <c r="J687">
        <v>0</v>
      </c>
    </row>
    <row r="688" spans="1:10" hidden="1" x14ac:dyDescent="0.25">
      <c r="A688" s="1">
        <v>42186</v>
      </c>
      <c r="B688">
        <v>3024.68</v>
      </c>
      <c r="C688">
        <v>650984.46</v>
      </c>
      <c r="D688">
        <v>654009.14</v>
      </c>
      <c r="E688">
        <v>654009.59096279403</v>
      </c>
      <c r="F688">
        <v>50</v>
      </c>
      <c r="G688">
        <v>678044.09245428001</v>
      </c>
      <c r="H688">
        <v>0.964553187972644</v>
      </c>
      <c r="I688">
        <v>0</v>
      </c>
      <c r="J688">
        <v>0</v>
      </c>
    </row>
    <row r="689" spans="1:10" hidden="1" x14ac:dyDescent="0.25">
      <c r="A689" s="1">
        <v>42217</v>
      </c>
      <c r="B689">
        <v>4369.8599999999997</v>
      </c>
      <c r="C689">
        <v>499426.52</v>
      </c>
      <c r="D689">
        <v>503796.38</v>
      </c>
      <c r="E689">
        <v>503816.23387466097</v>
      </c>
      <c r="F689">
        <v>50</v>
      </c>
      <c r="G689">
        <v>651815.51236900396</v>
      </c>
      <c r="H689">
        <v>0.77294299431990399</v>
      </c>
      <c r="I689">
        <v>0</v>
      </c>
      <c r="J689">
        <v>0</v>
      </c>
    </row>
    <row r="690" spans="1:10" hidden="1" x14ac:dyDescent="0.25">
      <c r="A690" s="1">
        <v>42248</v>
      </c>
      <c r="B690">
        <v>4813.99</v>
      </c>
      <c r="C690">
        <v>562585.61</v>
      </c>
      <c r="D690">
        <v>567399.6</v>
      </c>
      <c r="E690">
        <v>567418.72430091898</v>
      </c>
      <c r="F690">
        <v>50</v>
      </c>
      <c r="G690">
        <v>610209.96131858602</v>
      </c>
      <c r="H690">
        <v>0.92987456821386405</v>
      </c>
      <c r="I690">
        <v>0</v>
      </c>
      <c r="J690">
        <v>0</v>
      </c>
    </row>
    <row r="691" spans="1:10" hidden="1" x14ac:dyDescent="0.25">
      <c r="A691" s="1">
        <v>42278</v>
      </c>
      <c r="B691">
        <v>1814.88</v>
      </c>
      <c r="C691">
        <v>584443.34</v>
      </c>
      <c r="D691">
        <v>586258.22</v>
      </c>
      <c r="E691">
        <v>586257.85412763199</v>
      </c>
      <c r="F691">
        <v>50</v>
      </c>
      <c r="G691">
        <v>618090.47374002601</v>
      </c>
      <c r="H691">
        <v>0.94849844648182802</v>
      </c>
      <c r="I691">
        <v>0</v>
      </c>
      <c r="J691">
        <v>0</v>
      </c>
    </row>
    <row r="692" spans="1:10" hidden="1" x14ac:dyDescent="0.25">
      <c r="A692" s="1">
        <v>42309</v>
      </c>
      <c r="B692">
        <v>1192.3800000000001</v>
      </c>
      <c r="C692">
        <v>594501.96</v>
      </c>
      <c r="D692">
        <v>595694.34</v>
      </c>
      <c r="E692">
        <v>595693.88910525304</v>
      </c>
      <c r="F692">
        <v>50</v>
      </c>
      <c r="G692">
        <v>609446.78527694405</v>
      </c>
      <c r="H692">
        <v>0.97743380307528904</v>
      </c>
      <c r="I692">
        <v>0</v>
      </c>
      <c r="J692">
        <v>0</v>
      </c>
    </row>
    <row r="693" spans="1:10" hidden="1" x14ac:dyDescent="0.25">
      <c r="A693" s="1">
        <v>42339</v>
      </c>
      <c r="B693">
        <v>732.39</v>
      </c>
      <c r="C693">
        <v>541523.84</v>
      </c>
      <c r="D693">
        <v>542256.23</v>
      </c>
      <c r="E693">
        <v>542257.03779463598</v>
      </c>
      <c r="F693">
        <v>50</v>
      </c>
      <c r="G693">
        <v>619257.72560669505</v>
      </c>
      <c r="H693">
        <v>0.87565647608736596</v>
      </c>
      <c r="I693">
        <v>0</v>
      </c>
      <c r="J693">
        <v>0</v>
      </c>
    </row>
    <row r="694" spans="1:10" hidden="1" x14ac:dyDescent="0.25">
      <c r="A694" s="1">
        <v>42370</v>
      </c>
      <c r="B694">
        <v>633.1</v>
      </c>
      <c r="C694">
        <v>421055.78</v>
      </c>
      <c r="D694">
        <v>421688.88</v>
      </c>
      <c r="E694">
        <v>421688.88709056401</v>
      </c>
      <c r="F694">
        <v>50</v>
      </c>
      <c r="G694">
        <v>593157.37974733894</v>
      </c>
      <c r="H694">
        <v>0.71092243220540596</v>
      </c>
      <c r="I694">
        <v>0</v>
      </c>
      <c r="J694">
        <v>0</v>
      </c>
    </row>
    <row r="695" spans="1:10" hidden="1" x14ac:dyDescent="0.25">
      <c r="A695" s="1">
        <v>42401</v>
      </c>
      <c r="B695">
        <v>485.93</v>
      </c>
      <c r="C695">
        <v>411510.64</v>
      </c>
      <c r="D695">
        <v>411996.57</v>
      </c>
      <c r="E695">
        <v>411996.47905020497</v>
      </c>
      <c r="F695">
        <v>50</v>
      </c>
      <c r="G695">
        <v>530327.35942556302</v>
      </c>
      <c r="H695">
        <v>0.77687200505074605</v>
      </c>
      <c r="I695">
        <v>0</v>
      </c>
      <c r="J695">
        <v>0</v>
      </c>
    </row>
    <row r="696" spans="1:10" hidden="1" x14ac:dyDescent="0.25">
      <c r="A696" s="1">
        <v>42430</v>
      </c>
      <c r="B696">
        <v>967.57</v>
      </c>
      <c r="C696">
        <v>583319.63</v>
      </c>
      <c r="D696">
        <v>584287.19999999995</v>
      </c>
      <c r="E696">
        <v>584287.15102840203</v>
      </c>
      <c r="F696">
        <v>50</v>
      </c>
      <c r="G696">
        <v>574074.91722978803</v>
      </c>
      <c r="H696">
        <v>1.0177890262962399</v>
      </c>
      <c r="I696">
        <v>0</v>
      </c>
      <c r="J696">
        <v>0</v>
      </c>
    </row>
    <row r="697" spans="1:10" hidden="1" x14ac:dyDescent="0.25">
      <c r="A697" s="1">
        <v>42461</v>
      </c>
      <c r="B697">
        <v>955.55</v>
      </c>
      <c r="C697">
        <v>530463.14</v>
      </c>
      <c r="D697">
        <v>531418.68999999994</v>
      </c>
      <c r="E697">
        <v>531418.72607268696</v>
      </c>
      <c r="F697">
        <v>50</v>
      </c>
      <c r="G697">
        <v>559920.49200417695</v>
      </c>
      <c r="H697">
        <v>0.94909676223945405</v>
      </c>
      <c r="I697">
        <v>0</v>
      </c>
      <c r="J697">
        <v>0</v>
      </c>
    </row>
    <row r="698" spans="1:10" hidden="1" x14ac:dyDescent="0.25">
      <c r="A698" s="1">
        <v>42491</v>
      </c>
      <c r="B698">
        <v>1688.55</v>
      </c>
      <c r="C698">
        <v>583171.56999999995</v>
      </c>
      <c r="D698">
        <v>584860.12</v>
      </c>
      <c r="E698">
        <v>584841.831546042</v>
      </c>
      <c r="F698">
        <v>50</v>
      </c>
      <c r="G698">
        <v>541391.30124963005</v>
      </c>
      <c r="H698">
        <v>1.0802571637115701</v>
      </c>
      <c r="I698">
        <v>0</v>
      </c>
      <c r="J698">
        <v>0</v>
      </c>
    </row>
    <row r="699" spans="1:10" hidden="1" x14ac:dyDescent="0.25">
      <c r="A699" s="1">
        <v>42522</v>
      </c>
      <c r="B699">
        <v>1261.04</v>
      </c>
      <c r="C699">
        <v>628290.52</v>
      </c>
      <c r="D699">
        <v>629551.56000000006</v>
      </c>
      <c r="E699">
        <v>629537.27452484705</v>
      </c>
      <c r="F699">
        <v>50</v>
      </c>
      <c r="G699">
        <v>532499.70528015005</v>
      </c>
      <c r="H699">
        <v>1.18223027784333</v>
      </c>
      <c r="I699">
        <v>0</v>
      </c>
      <c r="J699">
        <v>0</v>
      </c>
    </row>
    <row r="700" spans="1:10" hidden="1" x14ac:dyDescent="0.25">
      <c r="A700" s="1">
        <v>42552</v>
      </c>
      <c r="B700">
        <v>1332.92</v>
      </c>
      <c r="C700">
        <v>580956.94999999995</v>
      </c>
      <c r="D700">
        <v>582289.87</v>
      </c>
      <c r="E700">
        <v>582290.05444352305</v>
      </c>
      <c r="F700">
        <v>50</v>
      </c>
      <c r="G700">
        <v>594535.51965020294</v>
      </c>
      <c r="H700">
        <v>0.97940330762090599</v>
      </c>
      <c r="I700">
        <v>0</v>
      </c>
      <c r="J700">
        <v>0</v>
      </c>
    </row>
    <row r="701" spans="1:10" hidden="1" x14ac:dyDescent="0.25">
      <c r="A701" s="1">
        <v>42583</v>
      </c>
      <c r="B701">
        <v>799.69</v>
      </c>
      <c r="C701">
        <v>534589.53</v>
      </c>
      <c r="D701">
        <v>535389.22</v>
      </c>
      <c r="E701">
        <v>535390.21501340298</v>
      </c>
      <c r="F701">
        <v>50</v>
      </c>
      <c r="G701">
        <v>552429.29139998194</v>
      </c>
      <c r="H701">
        <v>0.96915609535584502</v>
      </c>
      <c r="I701">
        <v>0</v>
      </c>
      <c r="J701">
        <v>0</v>
      </c>
    </row>
    <row r="702" spans="1:10" hidden="1" x14ac:dyDescent="0.25">
      <c r="A702" s="1">
        <v>42614</v>
      </c>
      <c r="B702">
        <v>1469.15</v>
      </c>
      <c r="C702">
        <v>548216.26</v>
      </c>
      <c r="D702">
        <v>549685.41</v>
      </c>
      <c r="E702">
        <v>549680.87020499504</v>
      </c>
      <c r="F702">
        <v>50</v>
      </c>
      <c r="G702">
        <v>524003.83855510101</v>
      </c>
      <c r="H702">
        <v>1.04900160983685</v>
      </c>
      <c r="I702">
        <v>0</v>
      </c>
      <c r="J702">
        <v>0</v>
      </c>
    </row>
    <row r="703" spans="1:10" hidden="1" x14ac:dyDescent="0.25">
      <c r="A703" s="1">
        <v>42644</v>
      </c>
      <c r="B703">
        <v>1015.41</v>
      </c>
      <c r="C703">
        <v>659039.66</v>
      </c>
      <c r="D703">
        <v>660055.06999999995</v>
      </c>
      <c r="E703">
        <v>660063.98684116302</v>
      </c>
      <c r="F703">
        <v>50</v>
      </c>
      <c r="G703">
        <v>530541.841476453</v>
      </c>
      <c r="H703">
        <v>1.2441318200356399</v>
      </c>
      <c r="I703">
        <v>0</v>
      </c>
      <c r="J703">
        <v>0</v>
      </c>
    </row>
    <row r="704" spans="1:10" hidden="1" x14ac:dyDescent="0.25">
      <c r="A704" s="1">
        <v>42675</v>
      </c>
      <c r="B704">
        <v>1093.7</v>
      </c>
      <c r="C704">
        <v>579217.1</v>
      </c>
      <c r="D704">
        <v>580310.80000000005</v>
      </c>
      <c r="E704">
        <v>580311.33834106801</v>
      </c>
      <c r="F704">
        <v>50</v>
      </c>
      <c r="G704">
        <v>470163.12757347501</v>
      </c>
      <c r="H704">
        <v>1.23427658254714</v>
      </c>
      <c r="I704">
        <v>0</v>
      </c>
      <c r="J704">
        <v>0</v>
      </c>
    </row>
    <row r="705" spans="1:10" hidden="1" x14ac:dyDescent="0.25">
      <c r="A705" s="1">
        <v>42705</v>
      </c>
      <c r="B705">
        <v>1083.69</v>
      </c>
      <c r="C705">
        <v>732022.33</v>
      </c>
      <c r="D705">
        <v>733106.02</v>
      </c>
      <c r="E705">
        <v>733106.090060257</v>
      </c>
      <c r="F705">
        <v>50</v>
      </c>
      <c r="G705">
        <v>443977.85416116897</v>
      </c>
      <c r="H705">
        <v>1.65122220216446</v>
      </c>
      <c r="I705">
        <v>0</v>
      </c>
      <c r="J705">
        <v>0</v>
      </c>
    </row>
    <row r="706" spans="1:10" hidden="1" x14ac:dyDescent="0.25">
      <c r="A706" s="1">
        <v>42736</v>
      </c>
      <c r="B706">
        <v>1328.86</v>
      </c>
      <c r="C706">
        <v>623819.92000000004</v>
      </c>
      <c r="D706">
        <v>625148.78</v>
      </c>
      <c r="E706">
        <v>625148.79422238295</v>
      </c>
      <c r="F706">
        <v>50</v>
      </c>
      <c r="G706">
        <v>403358.857285059</v>
      </c>
      <c r="H706">
        <v>1.5498576092518499</v>
      </c>
      <c r="I706">
        <v>0</v>
      </c>
      <c r="J706">
        <v>0</v>
      </c>
    </row>
    <row r="707" spans="1:10" hidden="1" x14ac:dyDescent="0.25">
      <c r="A707" s="1">
        <v>42767</v>
      </c>
      <c r="B707">
        <v>1367.14</v>
      </c>
      <c r="C707">
        <v>642660.61</v>
      </c>
      <c r="D707">
        <v>644027.75</v>
      </c>
      <c r="E707">
        <v>643987.75086194195</v>
      </c>
      <c r="F707">
        <v>50</v>
      </c>
      <c r="G707">
        <v>338158.754218833</v>
      </c>
      <c r="H707">
        <v>1.90439473421172</v>
      </c>
      <c r="I707">
        <v>0</v>
      </c>
      <c r="J707">
        <v>0</v>
      </c>
    </row>
    <row r="708" spans="1:10" hidden="1" x14ac:dyDescent="0.25">
      <c r="A708" s="1">
        <v>42795</v>
      </c>
      <c r="B708">
        <v>906.02</v>
      </c>
      <c r="C708">
        <v>581003.57999999996</v>
      </c>
      <c r="D708">
        <v>581909.6</v>
      </c>
      <c r="E708">
        <v>581896.32215467701</v>
      </c>
      <c r="F708">
        <v>50</v>
      </c>
      <c r="G708">
        <v>384910.94439437398</v>
      </c>
      <c r="H708">
        <v>1.5117687107344799</v>
      </c>
      <c r="I708">
        <v>0</v>
      </c>
      <c r="J708">
        <v>0</v>
      </c>
    </row>
    <row r="709" spans="1:10" hidden="1" x14ac:dyDescent="0.25">
      <c r="A709" s="1">
        <v>42826</v>
      </c>
      <c r="B709">
        <v>1785.34</v>
      </c>
      <c r="C709">
        <v>539595.18000000005</v>
      </c>
      <c r="D709">
        <v>541380.52</v>
      </c>
      <c r="E709">
        <v>541380.561925899</v>
      </c>
      <c r="F709">
        <v>50</v>
      </c>
      <c r="G709">
        <v>393373.85834088997</v>
      </c>
      <c r="H709">
        <v>1.3762494645913801</v>
      </c>
      <c r="I709">
        <v>0</v>
      </c>
      <c r="J709">
        <v>0</v>
      </c>
    </row>
    <row r="710" spans="1:10" hidden="1" x14ac:dyDescent="0.25">
      <c r="A710" s="1">
        <v>42856</v>
      </c>
      <c r="B710">
        <v>1094.75</v>
      </c>
      <c r="C710">
        <v>604696.43999999994</v>
      </c>
      <c r="D710">
        <v>605791.18999999994</v>
      </c>
      <c r="E710">
        <v>605791.68418806302</v>
      </c>
      <c r="F710">
        <v>50</v>
      </c>
      <c r="G710">
        <v>470326.39842239599</v>
      </c>
      <c r="H710">
        <v>1.2880239897655199</v>
      </c>
      <c r="I710">
        <v>0</v>
      </c>
      <c r="J710">
        <v>0</v>
      </c>
    </row>
    <row r="711" spans="1:10" hidden="1" x14ac:dyDescent="0.25">
      <c r="A711" s="1">
        <v>42887</v>
      </c>
      <c r="B711">
        <v>1136.22</v>
      </c>
      <c r="C711">
        <v>540849.04</v>
      </c>
      <c r="D711">
        <v>541985.26</v>
      </c>
      <c r="E711">
        <v>541985.27278998995</v>
      </c>
      <c r="F711">
        <v>50</v>
      </c>
      <c r="G711">
        <v>443610.507908814</v>
      </c>
      <c r="H711">
        <v>1.22175932068182</v>
      </c>
      <c r="I711">
        <v>0</v>
      </c>
      <c r="J711">
        <v>0</v>
      </c>
    </row>
    <row r="712" spans="1:10" hidden="1" x14ac:dyDescent="0.25">
      <c r="A712" s="1">
        <v>42917</v>
      </c>
      <c r="B712">
        <v>549.13</v>
      </c>
      <c r="C712">
        <v>663974.02</v>
      </c>
      <c r="D712">
        <v>664523.15</v>
      </c>
      <c r="E712">
        <v>664523.12232651596</v>
      </c>
      <c r="F712">
        <v>50</v>
      </c>
      <c r="G712">
        <v>581125.15602335299</v>
      </c>
      <c r="H712">
        <v>1.143511196235</v>
      </c>
      <c r="I712">
        <v>0</v>
      </c>
      <c r="J712">
        <v>0</v>
      </c>
    </row>
    <row r="713" spans="1:10" hidden="1" x14ac:dyDescent="0.25">
      <c r="A713" s="1">
        <v>42948</v>
      </c>
      <c r="B713">
        <v>568.94000000000005</v>
      </c>
      <c r="C713">
        <v>761053.13</v>
      </c>
      <c r="D713">
        <v>761622.07</v>
      </c>
      <c r="E713">
        <v>761621.96232019598</v>
      </c>
      <c r="F713">
        <v>50</v>
      </c>
      <c r="G713">
        <v>502648.37304927799</v>
      </c>
      <c r="H713">
        <v>1.5152181985587101</v>
      </c>
      <c r="I713">
        <v>0</v>
      </c>
      <c r="J713">
        <v>0</v>
      </c>
    </row>
    <row r="714" spans="1:10" hidden="1" x14ac:dyDescent="0.25">
      <c r="A714" s="1">
        <v>42979</v>
      </c>
      <c r="B714">
        <v>665.45</v>
      </c>
      <c r="C714">
        <v>826161.62</v>
      </c>
      <c r="D714">
        <v>826827.07</v>
      </c>
      <c r="E714">
        <v>826827.397691419</v>
      </c>
      <c r="F714">
        <v>50</v>
      </c>
      <c r="G714">
        <v>488194.49651735497</v>
      </c>
      <c r="H714">
        <v>1.69364342201679</v>
      </c>
      <c r="I714">
        <v>0</v>
      </c>
      <c r="J714">
        <v>0</v>
      </c>
    </row>
    <row r="715" spans="1:10" hidden="1" x14ac:dyDescent="0.25">
      <c r="A715" s="1">
        <v>43009</v>
      </c>
      <c r="B715">
        <v>1237.6199999999999</v>
      </c>
      <c r="C715">
        <v>719261.45</v>
      </c>
      <c r="D715">
        <v>720499.07</v>
      </c>
      <c r="E715">
        <v>720499.01342565997</v>
      </c>
      <c r="F715">
        <v>50</v>
      </c>
      <c r="G715">
        <v>439334.94857499102</v>
      </c>
      <c r="H715">
        <v>1.6399765503806101</v>
      </c>
      <c r="I715">
        <v>0</v>
      </c>
      <c r="J715">
        <v>0</v>
      </c>
    </row>
    <row r="716" spans="1:10" hidden="1" x14ac:dyDescent="0.25">
      <c r="A716" s="1">
        <v>43040</v>
      </c>
      <c r="B716">
        <v>744.35</v>
      </c>
      <c r="C716">
        <v>771476.38</v>
      </c>
      <c r="D716">
        <v>772220.73</v>
      </c>
      <c r="E716">
        <v>772220.71467152203</v>
      </c>
      <c r="F716">
        <v>50</v>
      </c>
      <c r="G716">
        <v>466174.78067975299</v>
      </c>
      <c r="H716">
        <v>1.6565046988288501</v>
      </c>
      <c r="I716">
        <v>0</v>
      </c>
      <c r="J716">
        <v>0</v>
      </c>
    </row>
    <row r="717" spans="1:10" hidden="1" x14ac:dyDescent="0.25">
      <c r="A717" s="1">
        <v>43070</v>
      </c>
      <c r="B717">
        <v>897.06</v>
      </c>
      <c r="C717">
        <v>796271.98</v>
      </c>
      <c r="D717">
        <v>797169.04</v>
      </c>
      <c r="E717">
        <v>797169.354882024</v>
      </c>
      <c r="F717">
        <v>50</v>
      </c>
      <c r="G717">
        <v>484008.39898529602</v>
      </c>
      <c r="H717">
        <v>1.6470155405428</v>
      </c>
      <c r="I717">
        <v>0</v>
      </c>
      <c r="J717">
        <v>0</v>
      </c>
    </row>
    <row r="718" spans="1:10" hidden="1" x14ac:dyDescent="0.25">
      <c r="A718" s="1">
        <v>43101</v>
      </c>
      <c r="B718">
        <v>589.04</v>
      </c>
      <c r="C718">
        <v>703813.3</v>
      </c>
      <c r="D718">
        <v>704402.34</v>
      </c>
      <c r="E718">
        <v>704402.40081176301</v>
      </c>
      <c r="F718">
        <v>50</v>
      </c>
      <c r="G718">
        <v>407942.15183769399</v>
      </c>
      <c r="H718">
        <v>1.72672129525859</v>
      </c>
      <c r="I718">
        <v>0</v>
      </c>
      <c r="J718">
        <v>0</v>
      </c>
    </row>
    <row r="719" spans="1:10" hidden="1" x14ac:dyDescent="0.25">
      <c r="A719" s="1">
        <v>43132</v>
      </c>
      <c r="B719">
        <v>512.72</v>
      </c>
      <c r="C719">
        <v>618550.24</v>
      </c>
      <c r="D719">
        <v>619062.96</v>
      </c>
      <c r="E719">
        <v>619062.94502440002</v>
      </c>
      <c r="F719">
        <v>50</v>
      </c>
      <c r="G719">
        <v>388148.49204060301</v>
      </c>
      <c r="H719">
        <v>1.5949126628569801</v>
      </c>
      <c r="I719">
        <v>0</v>
      </c>
      <c r="J719">
        <v>0</v>
      </c>
    </row>
    <row r="720" spans="1:10" hidden="1" x14ac:dyDescent="0.25">
      <c r="A720" s="1">
        <v>43160</v>
      </c>
      <c r="B720">
        <v>976.93</v>
      </c>
      <c r="C720">
        <v>649221.28</v>
      </c>
      <c r="D720">
        <v>650198.21</v>
      </c>
      <c r="E720">
        <v>650198.19619905099</v>
      </c>
      <c r="F720">
        <v>50</v>
      </c>
      <c r="G720">
        <v>411850.51931774698</v>
      </c>
      <c r="H720">
        <v>1.57872374976275</v>
      </c>
      <c r="I720">
        <v>0</v>
      </c>
      <c r="J720">
        <v>0</v>
      </c>
    </row>
    <row r="721" spans="1:10" hidden="1" x14ac:dyDescent="0.25">
      <c r="A721" s="1">
        <v>43191</v>
      </c>
      <c r="B721">
        <v>1246.0999999999999</v>
      </c>
      <c r="C721">
        <v>671464.67</v>
      </c>
      <c r="D721">
        <v>672710.77</v>
      </c>
      <c r="E721">
        <v>672710.74691243202</v>
      </c>
      <c r="F721">
        <v>50</v>
      </c>
      <c r="G721">
        <v>523015.22844884702</v>
      </c>
      <c r="H721">
        <v>1.28621636679213</v>
      </c>
      <c r="I721">
        <v>0</v>
      </c>
      <c r="J721">
        <v>0</v>
      </c>
    </row>
    <row r="722" spans="1:10" hidden="1" x14ac:dyDescent="0.25">
      <c r="A722" s="1">
        <v>43221</v>
      </c>
      <c r="B722">
        <v>794.04</v>
      </c>
      <c r="C722">
        <v>652928.09</v>
      </c>
      <c r="D722">
        <v>653722.13</v>
      </c>
      <c r="E722">
        <v>653722.11445144401</v>
      </c>
      <c r="F722">
        <v>50</v>
      </c>
      <c r="G722">
        <v>326567.28045252297</v>
      </c>
      <c r="H722">
        <v>2.0017991806943498</v>
      </c>
      <c r="I722">
        <v>0</v>
      </c>
      <c r="J722">
        <v>0</v>
      </c>
    </row>
    <row r="723" spans="1:10" hidden="1" x14ac:dyDescent="0.25">
      <c r="A723" s="1">
        <v>43252</v>
      </c>
      <c r="B723">
        <v>571.55999999999995</v>
      </c>
      <c r="C723">
        <v>749203.78</v>
      </c>
      <c r="D723">
        <v>749775.34</v>
      </c>
      <c r="E723">
        <v>749777.36743911996</v>
      </c>
      <c r="F723">
        <v>50</v>
      </c>
      <c r="G723">
        <v>346706.96693709702</v>
      </c>
      <c r="H723">
        <v>2.1625679289425701</v>
      </c>
      <c r="I723">
        <v>0</v>
      </c>
      <c r="J723">
        <v>0</v>
      </c>
    </row>
    <row r="724" spans="1:10" hidden="1" x14ac:dyDescent="0.25">
      <c r="A724" s="1">
        <v>43282</v>
      </c>
      <c r="B724">
        <v>789.63</v>
      </c>
      <c r="C724">
        <v>786822.56</v>
      </c>
      <c r="D724">
        <v>787612.19</v>
      </c>
      <c r="E724">
        <v>787583.30922509404</v>
      </c>
      <c r="F724">
        <v>50</v>
      </c>
      <c r="G724">
        <v>284994.26225643698</v>
      </c>
      <c r="H724">
        <v>2.7635058439051199</v>
      </c>
      <c r="I724">
        <v>0</v>
      </c>
      <c r="J724">
        <v>0</v>
      </c>
    </row>
    <row r="725" spans="1:10" hidden="1" x14ac:dyDescent="0.25">
      <c r="A725" s="1">
        <v>43313</v>
      </c>
      <c r="B725">
        <v>950.85</v>
      </c>
      <c r="C725">
        <v>853943.54</v>
      </c>
      <c r="D725">
        <v>854894.39</v>
      </c>
      <c r="E725">
        <v>854864.126265742</v>
      </c>
      <c r="F725">
        <v>50</v>
      </c>
      <c r="G725">
        <v>323816.28010264097</v>
      </c>
      <c r="H725">
        <v>2.63996648344787</v>
      </c>
      <c r="I725">
        <v>0</v>
      </c>
      <c r="J725">
        <v>0</v>
      </c>
    </row>
    <row r="726" spans="1:10" hidden="1" x14ac:dyDescent="0.25">
      <c r="A726" s="1">
        <v>43344</v>
      </c>
      <c r="B726">
        <v>1195.23</v>
      </c>
      <c r="C726">
        <v>1004831.3</v>
      </c>
      <c r="D726">
        <v>1006026.53</v>
      </c>
      <c r="E726">
        <v>1005997.01033593</v>
      </c>
      <c r="F726">
        <v>50</v>
      </c>
      <c r="G726">
        <v>415668.67839843698</v>
      </c>
      <c r="H726">
        <v>2.4201895947801901</v>
      </c>
      <c r="I726">
        <v>0</v>
      </c>
      <c r="J726">
        <v>0</v>
      </c>
    </row>
    <row r="727" spans="1:10" hidden="1" x14ac:dyDescent="0.25">
      <c r="A727" s="1">
        <v>43374</v>
      </c>
      <c r="B727">
        <v>616.92999999999995</v>
      </c>
      <c r="C727">
        <v>1009309.39</v>
      </c>
      <c r="D727">
        <v>1009926.32</v>
      </c>
      <c r="E727">
        <v>1009926.25460929</v>
      </c>
      <c r="F727">
        <v>50</v>
      </c>
      <c r="G727">
        <v>563832.80483486899</v>
      </c>
      <c r="H727">
        <v>1.7911803746592401</v>
      </c>
      <c r="I727">
        <v>0</v>
      </c>
      <c r="J727">
        <v>0</v>
      </c>
    </row>
    <row r="728" spans="1:10" hidden="1" x14ac:dyDescent="0.25">
      <c r="A728" s="1">
        <v>43405</v>
      </c>
      <c r="B728">
        <v>750.61</v>
      </c>
      <c r="C728">
        <v>808779.72</v>
      </c>
      <c r="D728">
        <v>809530.33</v>
      </c>
      <c r="E728">
        <v>809531.21153246704</v>
      </c>
      <c r="F728">
        <v>50</v>
      </c>
      <c r="G728">
        <v>544559.89752092597</v>
      </c>
      <c r="H728">
        <v>1.4865788230418799</v>
      </c>
      <c r="I728">
        <v>0</v>
      </c>
      <c r="J728">
        <v>0</v>
      </c>
    </row>
    <row r="729" spans="1:10" hidden="1" x14ac:dyDescent="0.25">
      <c r="A729" s="1">
        <v>43435</v>
      </c>
      <c r="B729">
        <v>269.64999999999998</v>
      </c>
      <c r="C729">
        <v>685867.7</v>
      </c>
      <c r="D729">
        <v>686137.35</v>
      </c>
      <c r="E729">
        <v>686137.22462746606</v>
      </c>
      <c r="F729">
        <v>50</v>
      </c>
      <c r="G729">
        <v>535999.22879843705</v>
      </c>
      <c r="H729">
        <v>1.2801086041963099</v>
      </c>
      <c r="I729">
        <v>0</v>
      </c>
      <c r="J729">
        <v>0</v>
      </c>
    </row>
    <row r="730" spans="1:10" hidden="1" x14ac:dyDescent="0.25">
      <c r="A730" s="1">
        <v>43466</v>
      </c>
      <c r="B730">
        <v>266.45</v>
      </c>
      <c r="C730">
        <v>591871.55000000005</v>
      </c>
      <c r="D730">
        <v>592138</v>
      </c>
      <c r="E730">
        <v>592138.74520915595</v>
      </c>
      <c r="F730">
        <v>50</v>
      </c>
      <c r="G730">
        <v>410402.15333463199</v>
      </c>
      <c r="H730">
        <v>1.4428256294414199</v>
      </c>
      <c r="I730">
        <v>0</v>
      </c>
      <c r="J730">
        <v>0</v>
      </c>
    </row>
    <row r="731" spans="1:10" hidden="1" x14ac:dyDescent="0.25">
      <c r="A731" s="1">
        <v>43497</v>
      </c>
      <c r="B731">
        <v>181.21</v>
      </c>
      <c r="C731">
        <v>601528.18000000005</v>
      </c>
      <c r="D731">
        <v>601709.39</v>
      </c>
      <c r="E731">
        <v>601710.534789072</v>
      </c>
      <c r="F731">
        <v>50</v>
      </c>
      <c r="G731">
        <v>357459.20389623102</v>
      </c>
      <c r="H731">
        <v>1.6832984805833799</v>
      </c>
      <c r="I731">
        <v>0</v>
      </c>
      <c r="J731">
        <v>0</v>
      </c>
    </row>
    <row r="732" spans="1:10" hidden="1" x14ac:dyDescent="0.25">
      <c r="A732" s="1">
        <v>43525</v>
      </c>
      <c r="B732">
        <v>252.48</v>
      </c>
      <c r="C732">
        <v>747865.71</v>
      </c>
      <c r="D732">
        <v>748118.19</v>
      </c>
      <c r="E732">
        <v>748118.21598782996</v>
      </c>
      <c r="F732">
        <v>50</v>
      </c>
      <c r="G732">
        <v>408908.50355702202</v>
      </c>
      <c r="H732">
        <v>1.8295491766008301</v>
      </c>
      <c r="I732">
        <v>0</v>
      </c>
      <c r="J732">
        <v>0</v>
      </c>
    </row>
    <row r="733" spans="1:10" hidden="1" x14ac:dyDescent="0.25">
      <c r="A733" s="1">
        <v>43556</v>
      </c>
      <c r="B733">
        <v>197.02</v>
      </c>
      <c r="C733">
        <v>576522.15</v>
      </c>
      <c r="D733">
        <v>576719.17000000004</v>
      </c>
      <c r="E733">
        <v>576719.27012245497</v>
      </c>
      <c r="F733">
        <v>50</v>
      </c>
      <c r="G733">
        <v>340405.31049850601</v>
      </c>
      <c r="H733">
        <v>1.6942134929618999</v>
      </c>
      <c r="I733">
        <v>0</v>
      </c>
      <c r="J733">
        <v>0</v>
      </c>
    </row>
    <row r="734" spans="1:10" hidden="1" x14ac:dyDescent="0.25">
      <c r="A734" s="1">
        <v>43586</v>
      </c>
      <c r="B734">
        <v>198.59</v>
      </c>
      <c r="C734">
        <v>457410.49</v>
      </c>
      <c r="D734">
        <v>457609.08</v>
      </c>
      <c r="E734">
        <v>457609.27635303797</v>
      </c>
      <c r="F734">
        <v>50</v>
      </c>
      <c r="G734">
        <v>388986.99604241998</v>
      </c>
      <c r="H734">
        <v>1.1764127875964601</v>
      </c>
      <c r="I734">
        <v>0</v>
      </c>
      <c r="J734">
        <v>0</v>
      </c>
    </row>
    <row r="735" spans="1:10" hidden="1" x14ac:dyDescent="0.25">
      <c r="A735" s="1">
        <v>43617</v>
      </c>
      <c r="B735">
        <v>502.64</v>
      </c>
      <c r="C735">
        <v>236782.47</v>
      </c>
      <c r="D735">
        <v>237285.11</v>
      </c>
      <c r="E735">
        <v>237285.131310939</v>
      </c>
      <c r="F735">
        <v>50</v>
      </c>
      <c r="G735">
        <v>393876.80085324001</v>
      </c>
      <c r="H735">
        <v>0.60243490044835701</v>
      </c>
      <c r="I735">
        <v>0</v>
      </c>
      <c r="J735">
        <v>0</v>
      </c>
    </row>
    <row r="736" spans="1:10" hidden="1" x14ac:dyDescent="0.25">
      <c r="A736" s="1">
        <v>43647</v>
      </c>
      <c r="B736">
        <v>533.24</v>
      </c>
      <c r="C736">
        <v>284370.53000000003</v>
      </c>
      <c r="D736">
        <v>284903.77</v>
      </c>
      <c r="E736">
        <v>284903.77683333302</v>
      </c>
      <c r="F736">
        <v>50</v>
      </c>
      <c r="G736">
        <v>455523.66849009</v>
      </c>
      <c r="H736">
        <v>0.62544231297068398</v>
      </c>
      <c r="I736">
        <v>0</v>
      </c>
      <c r="J736">
        <v>0</v>
      </c>
    </row>
    <row r="737" spans="1:10" hidden="1" x14ac:dyDescent="0.25">
      <c r="A737" s="1">
        <v>43678</v>
      </c>
      <c r="B737">
        <v>443.33</v>
      </c>
      <c r="C737">
        <v>334649.03999999998</v>
      </c>
      <c r="D737">
        <v>335092.37</v>
      </c>
      <c r="E737">
        <v>335093.65351763001</v>
      </c>
      <c r="F737">
        <v>50</v>
      </c>
      <c r="G737">
        <v>490709.13025957003</v>
      </c>
      <c r="H737">
        <v>0.68287633723133601</v>
      </c>
      <c r="I737">
        <v>0</v>
      </c>
      <c r="J737">
        <v>0</v>
      </c>
    </row>
    <row r="738" spans="1:10" hidden="1" x14ac:dyDescent="0.25">
      <c r="A738" s="1">
        <v>43709</v>
      </c>
      <c r="B738">
        <v>503.43</v>
      </c>
      <c r="C738">
        <v>433758.5</v>
      </c>
      <c r="D738">
        <v>434261.93</v>
      </c>
      <c r="E738">
        <v>434261.84175578097</v>
      </c>
      <c r="F738">
        <v>50</v>
      </c>
      <c r="G738">
        <v>383882.16306281497</v>
      </c>
      <c r="H738">
        <v>1.1312373523453401</v>
      </c>
      <c r="I738">
        <v>0</v>
      </c>
      <c r="J738">
        <v>0</v>
      </c>
    </row>
    <row r="739" spans="1:10" hidden="1" x14ac:dyDescent="0.25">
      <c r="A739" s="1">
        <v>43739</v>
      </c>
      <c r="B739">
        <v>318.7</v>
      </c>
      <c r="C739">
        <v>398865.96</v>
      </c>
      <c r="D739">
        <v>399184.66</v>
      </c>
      <c r="E739">
        <v>399185.777428945</v>
      </c>
      <c r="F739">
        <v>50</v>
      </c>
      <c r="G739">
        <v>464451.69826236297</v>
      </c>
      <c r="H739">
        <v>0.85947748478992503</v>
      </c>
      <c r="I739">
        <v>0</v>
      </c>
      <c r="J739">
        <v>0</v>
      </c>
    </row>
    <row r="740" spans="1:10" hidden="1" x14ac:dyDescent="0.25">
      <c r="A740" s="1">
        <v>43770</v>
      </c>
      <c r="B740">
        <v>484.25</v>
      </c>
      <c r="C740">
        <v>482366.52</v>
      </c>
      <c r="D740">
        <v>482850.77</v>
      </c>
      <c r="E740">
        <v>482854.700710034</v>
      </c>
      <c r="F740">
        <v>50</v>
      </c>
      <c r="G740">
        <v>479780.13901640102</v>
      </c>
      <c r="H740">
        <v>1.0064082721305101</v>
      </c>
      <c r="I740">
        <v>0</v>
      </c>
      <c r="J740">
        <v>0</v>
      </c>
    </row>
    <row r="741" spans="1:10" hidden="1" x14ac:dyDescent="0.25">
      <c r="A741" s="1">
        <v>43800</v>
      </c>
      <c r="B741">
        <v>479.08</v>
      </c>
      <c r="C741">
        <v>447660.91</v>
      </c>
      <c r="D741">
        <v>448139.99</v>
      </c>
      <c r="E741">
        <v>448304.53902558301</v>
      </c>
      <c r="F741">
        <v>50</v>
      </c>
      <c r="G741">
        <v>414735.89393892698</v>
      </c>
      <c r="H741">
        <v>1.08093981152159</v>
      </c>
      <c r="I741">
        <v>0</v>
      </c>
      <c r="J741">
        <v>0</v>
      </c>
    </row>
    <row r="742" spans="1:10" hidden="1" x14ac:dyDescent="0.25">
      <c r="A742" s="1">
        <v>43831</v>
      </c>
      <c r="B742">
        <v>439.38</v>
      </c>
      <c r="C742">
        <v>366244.08</v>
      </c>
      <c r="D742">
        <v>366683.46</v>
      </c>
      <c r="E742">
        <v>366683.46790977899</v>
      </c>
      <c r="F742">
        <v>50</v>
      </c>
      <c r="G742">
        <v>352012.46361063502</v>
      </c>
      <c r="H742">
        <v>1.0416775137694301</v>
      </c>
      <c r="I742">
        <v>0</v>
      </c>
      <c r="J742">
        <v>0</v>
      </c>
    </row>
    <row r="743" spans="1:10" hidden="1" x14ac:dyDescent="0.25">
      <c r="A743" s="1">
        <v>43862</v>
      </c>
      <c r="B743">
        <v>324.18</v>
      </c>
      <c r="C743">
        <v>245670.3</v>
      </c>
      <c r="D743">
        <v>245994.48</v>
      </c>
      <c r="E743">
        <v>245993.42217300701</v>
      </c>
      <c r="F743">
        <v>50</v>
      </c>
      <c r="G743">
        <v>387743.48681110598</v>
      </c>
      <c r="H743">
        <v>0.63442309294764598</v>
      </c>
      <c r="I743">
        <v>0</v>
      </c>
      <c r="J743">
        <v>0</v>
      </c>
    </row>
    <row r="744" spans="1:10" hidden="1" x14ac:dyDescent="0.25">
      <c r="A744" s="1">
        <v>43891</v>
      </c>
      <c r="B744">
        <v>144.75</v>
      </c>
      <c r="C744">
        <v>86823.96</v>
      </c>
      <c r="D744">
        <v>86968.71</v>
      </c>
      <c r="E744">
        <v>86968.745497965007</v>
      </c>
      <c r="F744">
        <v>50</v>
      </c>
      <c r="G744">
        <v>403240.895493638</v>
      </c>
      <c r="H744">
        <v>0.21567441812046301</v>
      </c>
      <c r="I744">
        <v>0</v>
      </c>
      <c r="J744">
        <v>0</v>
      </c>
    </row>
    <row r="745" spans="1:10" hidden="1" x14ac:dyDescent="0.25">
      <c r="A745" s="1">
        <v>43922</v>
      </c>
      <c r="B745">
        <v>107.93</v>
      </c>
      <c r="C745">
        <v>63599.14</v>
      </c>
      <c r="D745">
        <v>63707.07</v>
      </c>
      <c r="E745">
        <v>63707.103844470003</v>
      </c>
      <c r="F745">
        <v>50</v>
      </c>
      <c r="G745">
        <v>339869.162992467</v>
      </c>
      <c r="H745">
        <v>0.187445966805414</v>
      </c>
      <c r="I745">
        <v>0</v>
      </c>
      <c r="J745">
        <v>0</v>
      </c>
    </row>
    <row r="746" spans="1:10" hidden="1" x14ac:dyDescent="0.25">
      <c r="A746" s="1">
        <v>43952</v>
      </c>
      <c r="B746">
        <v>340.46</v>
      </c>
      <c r="C746">
        <v>157730.34</v>
      </c>
      <c r="D746">
        <v>158070.79999999999</v>
      </c>
      <c r="E746">
        <v>158079.77252221701</v>
      </c>
      <c r="F746">
        <v>50</v>
      </c>
      <c r="G746">
        <v>314942.61063389399</v>
      </c>
      <c r="H746">
        <v>0.50193199390849397</v>
      </c>
      <c r="I746">
        <v>0</v>
      </c>
      <c r="J746">
        <v>0</v>
      </c>
    </row>
    <row r="747" spans="1:10" hidden="1" x14ac:dyDescent="0.25">
      <c r="A747" s="1">
        <v>43983</v>
      </c>
      <c r="B747">
        <v>570.04</v>
      </c>
      <c r="C747">
        <v>182214.54</v>
      </c>
      <c r="D747">
        <v>182784.58</v>
      </c>
      <c r="E747">
        <v>182784.64462934699</v>
      </c>
      <c r="F747">
        <v>50</v>
      </c>
      <c r="G747">
        <v>251718.38535359199</v>
      </c>
      <c r="H747">
        <v>0.72614737446606004</v>
      </c>
      <c r="I747">
        <v>0</v>
      </c>
      <c r="J747">
        <v>0</v>
      </c>
    </row>
    <row r="748" spans="1:10" hidden="1" x14ac:dyDescent="0.25">
      <c r="A748" s="1">
        <v>44013</v>
      </c>
      <c r="B748">
        <v>735.7</v>
      </c>
      <c r="C748">
        <v>184205.88</v>
      </c>
      <c r="D748">
        <v>184941.58</v>
      </c>
      <c r="E748">
        <v>184941.65656488601</v>
      </c>
      <c r="F748">
        <v>50</v>
      </c>
      <c r="G748">
        <v>137804.07569560499</v>
      </c>
      <c r="H748">
        <v>1.34206231297108</v>
      </c>
      <c r="I748">
        <v>0</v>
      </c>
      <c r="J748">
        <v>0</v>
      </c>
    </row>
    <row r="749" spans="1:10" hidden="1" x14ac:dyDescent="0.25">
      <c r="A749" s="1">
        <v>44044</v>
      </c>
      <c r="B749">
        <v>504.33</v>
      </c>
      <c r="C749">
        <v>180211.8</v>
      </c>
      <c r="D749">
        <v>180716.13</v>
      </c>
      <c r="E749">
        <v>180716.41736892401</v>
      </c>
      <c r="F749">
        <v>50</v>
      </c>
      <c r="G749">
        <v>175177.86255809199</v>
      </c>
      <c r="H749">
        <v>1.0316167507124001</v>
      </c>
      <c r="I749">
        <v>0</v>
      </c>
      <c r="J749">
        <v>0</v>
      </c>
    </row>
    <row r="750" spans="1:10" hidden="1" x14ac:dyDescent="0.25">
      <c r="A750" s="1">
        <v>44075</v>
      </c>
      <c r="B750">
        <v>606.53</v>
      </c>
      <c r="C750">
        <v>218421.98</v>
      </c>
      <c r="D750">
        <v>219028.51</v>
      </c>
      <c r="E750">
        <v>219027.922910797</v>
      </c>
      <c r="F750">
        <v>50</v>
      </c>
      <c r="G750">
        <v>263290.28169087099</v>
      </c>
      <c r="H750">
        <v>0.83188760900775505</v>
      </c>
      <c r="I750">
        <v>0</v>
      </c>
      <c r="J750">
        <v>0</v>
      </c>
    </row>
    <row r="751" spans="1:10" hidden="1" x14ac:dyDescent="0.25">
      <c r="A751" s="1">
        <v>44105</v>
      </c>
      <c r="B751">
        <v>393.13</v>
      </c>
      <c r="C751">
        <v>195166.57</v>
      </c>
      <c r="D751">
        <v>195559.7</v>
      </c>
      <c r="E751">
        <v>195559.69224346199</v>
      </c>
      <c r="F751">
        <v>50</v>
      </c>
      <c r="G751">
        <v>232783.47588014801</v>
      </c>
      <c r="H751">
        <v>0.84009267197362703</v>
      </c>
      <c r="I751">
        <v>0</v>
      </c>
      <c r="J751">
        <v>0</v>
      </c>
    </row>
    <row r="752" spans="1:10" hidden="1" x14ac:dyDescent="0.25">
      <c r="A752" s="1">
        <v>44136</v>
      </c>
      <c r="B752">
        <v>696.13</v>
      </c>
      <c r="C752">
        <v>241312.73</v>
      </c>
      <c r="D752">
        <v>242008.86</v>
      </c>
      <c r="E752">
        <v>242009.008148689</v>
      </c>
      <c r="F752">
        <v>50</v>
      </c>
      <c r="G752">
        <v>259482.20232786899</v>
      </c>
      <c r="H752">
        <v>0.93266129999504999</v>
      </c>
      <c r="I752">
        <v>0</v>
      </c>
      <c r="J752">
        <v>0</v>
      </c>
    </row>
    <row r="753" spans="1:26" hidden="1" x14ac:dyDescent="0.25">
      <c r="A753" s="1">
        <v>44166</v>
      </c>
      <c r="B753">
        <v>710.18</v>
      </c>
      <c r="C753">
        <v>262093.49</v>
      </c>
      <c r="D753">
        <v>262803.67</v>
      </c>
      <c r="E753">
        <v>262803.69354361901</v>
      </c>
      <c r="F753">
        <v>50</v>
      </c>
      <c r="G753">
        <v>264828.00228049699</v>
      </c>
      <c r="H753">
        <v>0.99235613787270904</v>
      </c>
      <c r="I753">
        <v>0</v>
      </c>
      <c r="J753">
        <v>0</v>
      </c>
    </row>
    <row r="754" spans="1:26" x14ac:dyDescent="0.25">
      <c r="A754" s="1">
        <v>44197</v>
      </c>
      <c r="B754">
        <v>949.1</v>
      </c>
      <c r="C754">
        <v>358872.98</v>
      </c>
      <c r="D754">
        <v>359822.08000000002</v>
      </c>
      <c r="E754">
        <v>359818.13377368503</v>
      </c>
      <c r="F754">
        <v>50</v>
      </c>
      <c r="G754">
        <v>50111.580047500996</v>
      </c>
      <c r="H754">
        <v>7.1803390240860798</v>
      </c>
      <c r="I754">
        <v>0</v>
      </c>
      <c r="J754">
        <v>0</v>
      </c>
    </row>
    <row r="755" spans="1:26" x14ac:dyDescent="0.25">
      <c r="A755" s="1">
        <v>44228</v>
      </c>
      <c r="B755">
        <v>906.68</v>
      </c>
      <c r="C755">
        <v>357056.06</v>
      </c>
      <c r="D755">
        <v>357962.74</v>
      </c>
      <c r="E755">
        <v>357954.08089341997</v>
      </c>
      <c r="F755">
        <v>50</v>
      </c>
      <c r="G755">
        <v>45422.596522610002</v>
      </c>
      <c r="H755">
        <v>7.8805288181894397</v>
      </c>
      <c r="I755">
        <v>0</v>
      </c>
      <c r="J755">
        <v>0</v>
      </c>
    </row>
    <row r="756" spans="1:26" x14ac:dyDescent="0.25">
      <c r="A756" s="1">
        <v>44256</v>
      </c>
      <c r="B756">
        <v>1240.1400000000001</v>
      </c>
      <c r="C756">
        <v>394904.56</v>
      </c>
      <c r="D756">
        <v>396144.7</v>
      </c>
      <c r="E756">
        <v>396144.59571972198</v>
      </c>
      <c r="F756">
        <v>50</v>
      </c>
      <c r="G756">
        <v>54623.495369700002</v>
      </c>
      <c r="H756">
        <v>7.2522747407238501</v>
      </c>
      <c r="I756">
        <v>0</v>
      </c>
      <c r="J756">
        <v>0</v>
      </c>
    </row>
    <row r="757" spans="1:26" x14ac:dyDescent="0.25">
      <c r="A757" s="1">
        <v>44287</v>
      </c>
      <c r="B757">
        <v>1078.5999999999999</v>
      </c>
      <c r="C757">
        <v>337764.73</v>
      </c>
      <c r="D757">
        <v>338843.33</v>
      </c>
      <c r="E757">
        <v>338843.59582924203</v>
      </c>
      <c r="F757">
        <v>50</v>
      </c>
      <c r="G757">
        <v>52647.021724031001</v>
      </c>
      <c r="H757">
        <v>6.4361398752130103</v>
      </c>
      <c r="I757">
        <v>0</v>
      </c>
      <c r="J757">
        <v>0</v>
      </c>
    </row>
    <row r="758" spans="1:26" x14ac:dyDescent="0.25">
      <c r="A758" s="1">
        <v>44317</v>
      </c>
      <c r="B758">
        <v>1306.03</v>
      </c>
      <c r="C758">
        <v>404085.33</v>
      </c>
      <c r="D758">
        <v>405391.35999999999</v>
      </c>
      <c r="E758">
        <v>405391.496594642</v>
      </c>
      <c r="F758">
        <v>50</v>
      </c>
      <c r="G758">
        <v>49975.675937309003</v>
      </c>
      <c r="H758">
        <v>8.1117761589293398</v>
      </c>
      <c r="I758">
        <v>0</v>
      </c>
      <c r="J758">
        <v>0</v>
      </c>
    </row>
    <row r="759" spans="1:26" x14ac:dyDescent="0.25">
      <c r="A759" s="1">
        <v>44348</v>
      </c>
      <c r="B759">
        <v>-8967.3700000000008</v>
      </c>
      <c r="C759">
        <v>511600</v>
      </c>
      <c r="D759">
        <v>502632.63</v>
      </c>
      <c r="E759">
        <v>502632.70122040203</v>
      </c>
      <c r="F759">
        <v>50</v>
      </c>
      <c r="G759">
        <v>50137.589162327997</v>
      </c>
      <c r="H759">
        <v>10.025067212407199</v>
      </c>
      <c r="I759">
        <v>0</v>
      </c>
      <c r="J759">
        <v>0</v>
      </c>
      <c r="M759" s="10" t="s">
        <v>49</v>
      </c>
    </row>
    <row r="760" spans="1:26" x14ac:dyDescent="0.25">
      <c r="A760" s="1">
        <v>44378</v>
      </c>
      <c r="B760">
        <v>1412.04</v>
      </c>
      <c r="C760">
        <v>538834.89</v>
      </c>
      <c r="D760">
        <v>540246.93000000005</v>
      </c>
      <c r="E760">
        <v>540246.93662665004</v>
      </c>
      <c r="F760">
        <v>50</v>
      </c>
      <c r="G760">
        <v>47847.781406273003</v>
      </c>
      <c r="H760">
        <v>11.2909506093802</v>
      </c>
      <c r="I760">
        <v>0</v>
      </c>
      <c r="J760">
        <v>0</v>
      </c>
    </row>
    <row r="761" spans="1:26" x14ac:dyDescent="0.25">
      <c r="A761" s="1">
        <v>44409</v>
      </c>
      <c r="B761">
        <v>1239.7</v>
      </c>
      <c r="C761">
        <v>577256.94999999995</v>
      </c>
      <c r="D761">
        <v>578496.65</v>
      </c>
      <c r="E761">
        <v>578496.79020885006</v>
      </c>
      <c r="F761">
        <v>50</v>
      </c>
      <c r="G761">
        <v>41827.211571182001</v>
      </c>
      <c r="H761">
        <v>13.8306324633751</v>
      </c>
      <c r="I761">
        <v>0</v>
      </c>
      <c r="J761">
        <v>0</v>
      </c>
      <c r="N761" s="9" t="s">
        <v>21</v>
      </c>
      <c r="O761" s="9" t="s">
        <v>22</v>
      </c>
      <c r="P761" s="9" t="s">
        <v>23</v>
      </c>
      <c r="Q761" s="9" t="s">
        <v>24</v>
      </c>
      <c r="R761" s="9" t="s">
        <v>25</v>
      </c>
      <c r="S761" s="9" t="s">
        <v>26</v>
      </c>
      <c r="T761" s="9" t="s">
        <v>27</v>
      </c>
      <c r="U761" s="9" t="s">
        <v>28</v>
      </c>
      <c r="V761" s="9" t="s">
        <v>29</v>
      </c>
      <c r="W761" s="9" t="s">
        <v>30</v>
      </c>
      <c r="X761" s="9" t="s">
        <v>31</v>
      </c>
      <c r="Y761" s="9" t="s">
        <v>32</v>
      </c>
    </row>
    <row r="762" spans="1:26" x14ac:dyDescent="0.25">
      <c r="A762" s="1">
        <v>44440</v>
      </c>
      <c r="B762">
        <v>1187.8</v>
      </c>
      <c r="C762">
        <v>260614.45</v>
      </c>
      <c r="D762">
        <v>261802.25</v>
      </c>
      <c r="E762">
        <v>261802.350620329</v>
      </c>
      <c r="F762">
        <v>50</v>
      </c>
      <c r="G762">
        <v>9397.8141501110003</v>
      </c>
      <c r="H762">
        <v>27.8577918693185</v>
      </c>
      <c r="I762">
        <v>0</v>
      </c>
      <c r="J762">
        <v>0</v>
      </c>
      <c r="M762">
        <v>2004</v>
      </c>
      <c r="N762">
        <v>1297638.48</v>
      </c>
      <c r="O762">
        <v>1112457.03</v>
      </c>
      <c r="P762">
        <v>1124707.47</v>
      </c>
      <c r="Q762">
        <v>1123631.6100000001</v>
      </c>
      <c r="R762">
        <v>1254603.46</v>
      </c>
      <c r="S762">
        <v>1210573.1100000001</v>
      </c>
      <c r="T762">
        <v>1309700.83</v>
      </c>
      <c r="U762">
        <v>1325793.3600000001</v>
      </c>
      <c r="V762">
        <v>1130468.6499999999</v>
      </c>
      <c r="W762">
        <v>1421334.91</v>
      </c>
      <c r="X762">
        <v>1388108.66</v>
      </c>
      <c r="Y762">
        <v>1139523.23</v>
      </c>
      <c r="Z762" s="27">
        <f t="shared" ref="Z762:Z772" si="12">SUM(N762:Y762)</f>
        <v>14838540.800000001</v>
      </c>
    </row>
    <row r="763" spans="1:26" x14ac:dyDescent="0.25">
      <c r="A763" s="1">
        <v>44470</v>
      </c>
      <c r="B763">
        <v>1828.39</v>
      </c>
      <c r="C763">
        <v>713784.46</v>
      </c>
      <c r="D763">
        <v>715612.85</v>
      </c>
      <c r="E763">
        <v>715612.84781211102</v>
      </c>
      <c r="F763">
        <v>50</v>
      </c>
      <c r="G763">
        <v>20762.762078118001</v>
      </c>
      <c r="H763">
        <v>34.466168090723301</v>
      </c>
      <c r="I763">
        <v>0</v>
      </c>
      <c r="J763">
        <v>0</v>
      </c>
      <c r="M763">
        <v>2005</v>
      </c>
      <c r="N763">
        <v>987927.33</v>
      </c>
      <c r="O763">
        <v>911752.17</v>
      </c>
      <c r="P763">
        <v>1141508.8</v>
      </c>
      <c r="Q763">
        <v>1070490.58</v>
      </c>
      <c r="R763">
        <v>994797.17</v>
      </c>
      <c r="S763">
        <v>979611.51</v>
      </c>
      <c r="T763">
        <v>1057589.3600000001</v>
      </c>
      <c r="U763">
        <v>1111822.3899999999</v>
      </c>
      <c r="V763">
        <v>367970.38</v>
      </c>
      <c r="W763">
        <v>341114.27</v>
      </c>
      <c r="X763">
        <v>536586.6</v>
      </c>
      <c r="Y763">
        <v>963070.66</v>
      </c>
      <c r="Z763" s="27">
        <f t="shared" si="12"/>
        <v>10464241.219999999</v>
      </c>
    </row>
    <row r="764" spans="1:26" x14ac:dyDescent="0.25">
      <c r="A764" s="1">
        <v>44501</v>
      </c>
      <c r="B764">
        <v>1873.74</v>
      </c>
      <c r="C764">
        <v>700464.95</v>
      </c>
      <c r="D764">
        <v>702338.69</v>
      </c>
      <c r="E764">
        <v>702338.86900124</v>
      </c>
      <c r="F764">
        <v>50</v>
      </c>
      <c r="G764">
        <v>41913.006571821003</v>
      </c>
      <c r="H764">
        <v>16.757062459781501</v>
      </c>
      <c r="I764">
        <v>0</v>
      </c>
      <c r="J764">
        <v>0</v>
      </c>
      <c r="M764">
        <v>2006</v>
      </c>
      <c r="N764">
        <v>905461.43</v>
      </c>
      <c r="O764">
        <v>726668.16</v>
      </c>
      <c r="P764">
        <v>843111.23</v>
      </c>
      <c r="Q764">
        <v>891182.97</v>
      </c>
      <c r="R764">
        <v>1056011.52</v>
      </c>
      <c r="S764">
        <v>1371316.34</v>
      </c>
      <c r="T764">
        <v>1674534.82</v>
      </c>
      <c r="U764">
        <v>1561055.42</v>
      </c>
      <c r="V764">
        <v>1359323.88</v>
      </c>
      <c r="W764">
        <v>1286966.21</v>
      </c>
      <c r="X764">
        <v>1218890.06</v>
      </c>
      <c r="Y764">
        <v>1171698.8600000001</v>
      </c>
      <c r="Z764" s="27">
        <f t="shared" si="12"/>
        <v>14066220.9</v>
      </c>
    </row>
    <row r="765" spans="1:26" x14ac:dyDescent="0.25">
      <c r="A765" s="1">
        <v>44531</v>
      </c>
      <c r="B765">
        <v>1343.3</v>
      </c>
      <c r="C765">
        <v>576511.64</v>
      </c>
      <c r="D765">
        <v>577854.93999999994</v>
      </c>
      <c r="E765">
        <v>577854.84204746201</v>
      </c>
      <c r="F765">
        <v>50</v>
      </c>
      <c r="G765">
        <v>43575.937193577003</v>
      </c>
      <c r="H765">
        <v>13.260870087095601</v>
      </c>
      <c r="I765">
        <v>0</v>
      </c>
      <c r="J765">
        <v>0</v>
      </c>
      <c r="M765">
        <v>2007</v>
      </c>
      <c r="N765">
        <v>1143074.33</v>
      </c>
      <c r="O765">
        <v>1197717.31</v>
      </c>
      <c r="P765">
        <v>1430511.74</v>
      </c>
      <c r="Q765">
        <v>1219678.43</v>
      </c>
      <c r="R765">
        <v>1383533.4</v>
      </c>
      <c r="S765">
        <v>1414467.14</v>
      </c>
      <c r="T765">
        <v>1498284.04</v>
      </c>
      <c r="U765">
        <v>1234923.1100000001</v>
      </c>
      <c r="V765">
        <v>1661120.16</v>
      </c>
      <c r="W765">
        <v>2031002.01</v>
      </c>
      <c r="X765">
        <v>2411930.35</v>
      </c>
      <c r="Y765">
        <v>2354820.6800000002</v>
      </c>
      <c r="Z765" s="27">
        <f t="shared" si="12"/>
        <v>18981062.699999999</v>
      </c>
    </row>
    <row r="766" spans="1:26" x14ac:dyDescent="0.25">
      <c r="A766" s="1">
        <v>44562</v>
      </c>
      <c r="B766">
        <v>1171.1300000000001</v>
      </c>
      <c r="C766">
        <v>608582.51</v>
      </c>
      <c r="D766">
        <v>609753.64</v>
      </c>
      <c r="E766">
        <v>609752.63287537405</v>
      </c>
      <c r="F766">
        <v>50</v>
      </c>
      <c r="G766">
        <v>41041.171265231998</v>
      </c>
      <c r="H766">
        <v>14.8570962786319</v>
      </c>
      <c r="I766">
        <v>0</v>
      </c>
      <c r="J766">
        <v>0</v>
      </c>
      <c r="M766">
        <v>2008</v>
      </c>
      <c r="N766">
        <v>2430454.83</v>
      </c>
      <c r="O766">
        <v>1938790.52</v>
      </c>
      <c r="P766">
        <v>2328769.7200000002</v>
      </c>
      <c r="Q766">
        <v>2808734.32</v>
      </c>
      <c r="R766">
        <v>3326555.61</v>
      </c>
      <c r="S766">
        <v>3522688.97</v>
      </c>
      <c r="T766">
        <v>6529060.5300000003</v>
      </c>
      <c r="U766">
        <v>4405816.8</v>
      </c>
      <c r="V766">
        <v>795154.97</v>
      </c>
      <c r="W766">
        <v>1702173.01</v>
      </c>
      <c r="X766">
        <v>1773050.64</v>
      </c>
      <c r="Y766">
        <v>624699.32999999996</v>
      </c>
      <c r="Z766" s="27">
        <f t="shared" si="12"/>
        <v>32185949.25</v>
      </c>
    </row>
    <row r="767" spans="1:26" x14ac:dyDescent="0.25">
      <c r="A767" s="1">
        <v>44593</v>
      </c>
      <c r="B767">
        <v>1629.86</v>
      </c>
      <c r="C767">
        <v>583425.79</v>
      </c>
      <c r="D767">
        <v>585055.65</v>
      </c>
      <c r="E767">
        <v>585055.61342387204</v>
      </c>
      <c r="F767">
        <v>50</v>
      </c>
      <c r="G767">
        <v>35218.345042054003</v>
      </c>
      <c r="H767">
        <v>16.612240374306602</v>
      </c>
      <c r="I767">
        <v>0</v>
      </c>
      <c r="J767">
        <v>0</v>
      </c>
      <c r="M767">
        <v>2009</v>
      </c>
      <c r="N767">
        <v>853528.4</v>
      </c>
      <c r="O767">
        <v>840169.76</v>
      </c>
      <c r="P767">
        <v>864216.37</v>
      </c>
      <c r="Q767">
        <v>849325.84</v>
      </c>
      <c r="R767">
        <v>1064037.4099999999</v>
      </c>
      <c r="S767">
        <v>1167907.21</v>
      </c>
      <c r="T767">
        <v>1093763.8600000001</v>
      </c>
      <c r="U767">
        <v>1530177.48</v>
      </c>
      <c r="V767">
        <v>1433915.39</v>
      </c>
      <c r="W767">
        <v>1744650.41</v>
      </c>
      <c r="X767">
        <v>1720331.25</v>
      </c>
      <c r="Y767">
        <v>1727998.35</v>
      </c>
      <c r="Z767" s="27">
        <f t="shared" si="12"/>
        <v>14890021.73</v>
      </c>
    </row>
    <row r="768" spans="1:26" x14ac:dyDescent="0.25">
      <c r="A768" s="1">
        <v>44621</v>
      </c>
      <c r="B768">
        <v>2136.1799999999998</v>
      </c>
      <c r="C768">
        <v>915953.39</v>
      </c>
      <c r="D768">
        <v>918089.57</v>
      </c>
      <c r="E768">
        <v>918089.605986143</v>
      </c>
      <c r="F768">
        <v>50</v>
      </c>
      <c r="G768">
        <v>33098.367555397002</v>
      </c>
      <c r="H768">
        <v>27.738214111301001</v>
      </c>
      <c r="I768">
        <v>0</v>
      </c>
      <c r="J768">
        <v>0</v>
      </c>
      <c r="M768">
        <v>2010</v>
      </c>
      <c r="N768">
        <v>1750371.96</v>
      </c>
      <c r="O768">
        <v>1794224.1</v>
      </c>
      <c r="P768">
        <v>1153023.25</v>
      </c>
      <c r="Q768">
        <v>1256191.3999999999</v>
      </c>
      <c r="R768">
        <v>1838805.1</v>
      </c>
      <c r="S768">
        <v>1421813.15</v>
      </c>
      <c r="T768">
        <v>1898558.3</v>
      </c>
      <c r="U768">
        <v>2061781.23</v>
      </c>
      <c r="V768">
        <v>2167237.31</v>
      </c>
      <c r="W768">
        <v>2823279.95</v>
      </c>
      <c r="X768">
        <v>1994963.82</v>
      </c>
      <c r="Y768">
        <v>2383123.06</v>
      </c>
      <c r="Z768" s="27">
        <f t="shared" si="12"/>
        <v>22543372.630000003</v>
      </c>
    </row>
    <row r="769" spans="1:26" x14ac:dyDescent="0.25">
      <c r="A769" s="1">
        <v>44652</v>
      </c>
      <c r="B769">
        <v>2050.62</v>
      </c>
      <c r="C769">
        <v>736291.57</v>
      </c>
      <c r="D769">
        <v>738342.19</v>
      </c>
      <c r="E769">
        <v>738341.07169025799</v>
      </c>
      <c r="F769">
        <v>50</v>
      </c>
      <c r="G769">
        <v>30576.127989012999</v>
      </c>
      <c r="H769">
        <v>24.1476315102935</v>
      </c>
      <c r="I769">
        <v>0</v>
      </c>
      <c r="J769">
        <v>0</v>
      </c>
      <c r="M769">
        <v>2011</v>
      </c>
      <c r="N769">
        <v>2439093.5299999998</v>
      </c>
      <c r="O769">
        <v>2254354.61</v>
      </c>
      <c r="P769">
        <v>2503500.69</v>
      </c>
      <c r="Q769">
        <v>2831878.53</v>
      </c>
      <c r="R769">
        <v>2822311.98</v>
      </c>
      <c r="S769">
        <v>3024768.08</v>
      </c>
      <c r="T769">
        <v>3089396.21</v>
      </c>
      <c r="U769">
        <v>3203605.72</v>
      </c>
      <c r="V769">
        <v>2623018.41</v>
      </c>
      <c r="W769">
        <v>2636725.04</v>
      </c>
      <c r="X769">
        <v>2599962.52</v>
      </c>
      <c r="Y769">
        <v>2451587.66</v>
      </c>
      <c r="Z769" s="27">
        <f t="shared" si="12"/>
        <v>32480202.979999997</v>
      </c>
    </row>
    <row r="770" spans="1:26" x14ac:dyDescent="0.25">
      <c r="A770" s="1">
        <v>44682</v>
      </c>
      <c r="B770">
        <v>1941.36</v>
      </c>
      <c r="C770">
        <v>724951.4</v>
      </c>
      <c r="D770">
        <v>726892.76</v>
      </c>
      <c r="E770">
        <v>726892.76499512396</v>
      </c>
      <c r="F770">
        <v>50</v>
      </c>
      <c r="G770">
        <v>37626.156665891001</v>
      </c>
      <c r="H770">
        <v>19.318815138354701</v>
      </c>
      <c r="I770">
        <v>0</v>
      </c>
      <c r="J770">
        <v>0</v>
      </c>
      <c r="M770">
        <v>2012</v>
      </c>
      <c r="N770">
        <v>2491444.2200000002</v>
      </c>
      <c r="O770">
        <v>2159844.5499999998</v>
      </c>
      <c r="P770">
        <v>2300044.59</v>
      </c>
      <c r="Q770">
        <v>2338008.48</v>
      </c>
      <c r="R770">
        <v>1975992.07</v>
      </c>
      <c r="S770">
        <v>1737691.29</v>
      </c>
      <c r="T770">
        <v>1707399.34</v>
      </c>
      <c r="U770">
        <v>1735852.35</v>
      </c>
      <c r="V770">
        <v>1618675.96</v>
      </c>
      <c r="W770">
        <v>1928800.16</v>
      </c>
      <c r="X770">
        <v>2285061.46</v>
      </c>
      <c r="Y770">
        <v>2528149.52</v>
      </c>
      <c r="Z770" s="27">
        <f t="shared" si="12"/>
        <v>24806963.989999998</v>
      </c>
    </row>
    <row r="771" spans="1:26" x14ac:dyDescent="0.25">
      <c r="A771" s="1">
        <v>44713</v>
      </c>
      <c r="B771">
        <v>2230.67</v>
      </c>
      <c r="C771">
        <v>703336.68</v>
      </c>
      <c r="D771">
        <v>705567.35</v>
      </c>
      <c r="E771">
        <v>705567.38928167301</v>
      </c>
      <c r="F771">
        <v>50</v>
      </c>
      <c r="G771">
        <v>57722.999022278003</v>
      </c>
      <c r="H771">
        <v>12.2233321420004</v>
      </c>
      <c r="I771">
        <v>0</v>
      </c>
      <c r="J771">
        <v>0</v>
      </c>
      <c r="M771">
        <v>2013</v>
      </c>
      <c r="N771">
        <v>2364425.5099999998</v>
      </c>
      <c r="O771">
        <v>2308981.36</v>
      </c>
      <c r="P771">
        <v>2240616.2599999998</v>
      </c>
      <c r="Q771">
        <v>2177080.23</v>
      </c>
      <c r="R771">
        <v>2375025.2799999998</v>
      </c>
      <c r="S771">
        <v>2055890.02</v>
      </c>
      <c r="T771">
        <v>2162130.13</v>
      </c>
      <c r="U771">
        <v>2245379.2599999998</v>
      </c>
      <c r="V771">
        <v>2517742.4900000002</v>
      </c>
      <c r="W771">
        <v>2532905.9300000002</v>
      </c>
      <c r="X771">
        <v>2534686.58</v>
      </c>
      <c r="Y771">
        <v>2375311.29</v>
      </c>
      <c r="Z771" s="27">
        <f t="shared" si="12"/>
        <v>27890174.339999996</v>
      </c>
    </row>
    <row r="772" spans="1:26" x14ac:dyDescent="0.25">
      <c r="A772" s="1">
        <v>44743</v>
      </c>
      <c r="B772">
        <v>1840.45</v>
      </c>
      <c r="C772">
        <v>621507.28</v>
      </c>
      <c r="D772">
        <v>623347.73</v>
      </c>
      <c r="E772">
        <v>623347.73583152005</v>
      </c>
      <c r="F772">
        <v>50</v>
      </c>
      <c r="G772">
        <v>63069.896957375997</v>
      </c>
      <c r="H772">
        <v>9.8834430671861</v>
      </c>
      <c r="I772">
        <v>0</v>
      </c>
      <c r="J772">
        <v>0</v>
      </c>
      <c r="M772">
        <v>2014</v>
      </c>
      <c r="N772">
        <v>2349543.7400000002</v>
      </c>
      <c r="O772">
        <v>2643302.5299999998</v>
      </c>
      <c r="P772">
        <v>2230886.4500000002</v>
      </c>
      <c r="Q772">
        <v>2251449.63</v>
      </c>
      <c r="R772">
        <v>2175646.7799999998</v>
      </c>
      <c r="S772">
        <v>2032220.5</v>
      </c>
      <c r="T772">
        <v>1753420.7</v>
      </c>
      <c r="U772">
        <v>1843120.04</v>
      </c>
      <c r="V772">
        <v>1975996.23</v>
      </c>
      <c r="W772">
        <v>1834275.25</v>
      </c>
      <c r="X772">
        <v>1525310.46</v>
      </c>
      <c r="Y772">
        <v>1151839.3600000001</v>
      </c>
      <c r="Z772" s="27">
        <f t="shared" si="12"/>
        <v>23767011.669999998</v>
      </c>
    </row>
    <row r="773" spans="1:26" x14ac:dyDescent="0.25">
      <c r="A773" s="1">
        <v>44774</v>
      </c>
      <c r="B773">
        <v>2001.87</v>
      </c>
      <c r="C773">
        <v>493784.54</v>
      </c>
      <c r="D773">
        <v>495786.41</v>
      </c>
      <c r="E773">
        <v>495786.44100877602</v>
      </c>
      <c r="F773">
        <v>50</v>
      </c>
      <c r="G773">
        <v>47455.686044986003</v>
      </c>
      <c r="H773">
        <v>10.447355887738899</v>
      </c>
      <c r="I773">
        <v>0</v>
      </c>
      <c r="J773">
        <v>0</v>
      </c>
      <c r="M773">
        <v>2015</v>
      </c>
      <c r="N773">
        <v>775380.16</v>
      </c>
      <c r="O773">
        <v>757360.41</v>
      </c>
      <c r="P773">
        <v>740418.68</v>
      </c>
      <c r="Q773">
        <v>779730.6</v>
      </c>
      <c r="R773">
        <v>798238.15</v>
      </c>
      <c r="S773">
        <v>691673.07</v>
      </c>
      <c r="T773">
        <v>654009.14</v>
      </c>
      <c r="U773">
        <v>503796.38</v>
      </c>
      <c r="V773">
        <v>567399.6</v>
      </c>
      <c r="W773">
        <v>586258.22</v>
      </c>
      <c r="X773">
        <v>595694.34</v>
      </c>
      <c r="Y773">
        <v>542256.23</v>
      </c>
      <c r="Z773" s="27">
        <f>SUM(N773:Y773)</f>
        <v>7992214.9799999986</v>
      </c>
    </row>
    <row r="774" spans="1:26" x14ac:dyDescent="0.25">
      <c r="A774" s="1">
        <v>44805</v>
      </c>
      <c r="B774">
        <v>1648.03</v>
      </c>
      <c r="C774">
        <v>459277.37</v>
      </c>
      <c r="D774">
        <v>460925.4</v>
      </c>
      <c r="E774">
        <v>460925.42745811702</v>
      </c>
      <c r="F774">
        <v>50</v>
      </c>
      <c r="G774">
        <v>49206.878848628003</v>
      </c>
      <c r="H774">
        <v>9.3670933463598107</v>
      </c>
      <c r="I774">
        <v>0</v>
      </c>
      <c r="J774">
        <v>0</v>
      </c>
      <c r="M774">
        <v>2016</v>
      </c>
      <c r="N774">
        <v>421688.88</v>
      </c>
      <c r="O774">
        <v>411996.57</v>
      </c>
      <c r="P774">
        <v>584287.19999999995</v>
      </c>
      <c r="Q774">
        <v>531418.68999999994</v>
      </c>
      <c r="R774">
        <v>584860.12</v>
      </c>
      <c r="S774">
        <v>629551.56000000006</v>
      </c>
      <c r="T774">
        <v>582289.87</v>
      </c>
      <c r="U774">
        <v>535389.22</v>
      </c>
      <c r="V774">
        <v>549685.41</v>
      </c>
      <c r="W774">
        <v>660055.06999999995</v>
      </c>
      <c r="X774">
        <v>580310.80000000005</v>
      </c>
      <c r="Y774">
        <v>733106.02</v>
      </c>
      <c r="Z774" s="27">
        <f>SUM(N774:Y774)</f>
        <v>6804639.4100000001</v>
      </c>
    </row>
    <row r="775" spans="1:26" x14ac:dyDescent="0.25">
      <c r="A775" s="1">
        <v>44835</v>
      </c>
      <c r="B775">
        <v>1424.44</v>
      </c>
      <c r="C775">
        <v>364236.35</v>
      </c>
      <c r="D775">
        <v>365660.79</v>
      </c>
      <c r="E775">
        <v>365660.82822454302</v>
      </c>
      <c r="F775">
        <v>50</v>
      </c>
      <c r="G775">
        <v>53937.657209017001</v>
      </c>
      <c r="H775">
        <v>6.7793235217382302</v>
      </c>
      <c r="I775">
        <v>0</v>
      </c>
      <c r="J775">
        <v>0</v>
      </c>
      <c r="M775">
        <v>2017</v>
      </c>
      <c r="N775">
        <v>625148.78</v>
      </c>
      <c r="O775">
        <v>644027.75</v>
      </c>
      <c r="P775">
        <v>581909.6</v>
      </c>
      <c r="Q775">
        <v>541380.52</v>
      </c>
      <c r="R775">
        <v>605791.18999999994</v>
      </c>
      <c r="S775">
        <v>541985.26</v>
      </c>
      <c r="T775">
        <v>664523.15</v>
      </c>
      <c r="U775">
        <v>761622.07</v>
      </c>
      <c r="V775">
        <v>826827.07</v>
      </c>
      <c r="W775">
        <v>720499.07</v>
      </c>
      <c r="X775">
        <v>772220.73</v>
      </c>
      <c r="Y775">
        <v>797169.04</v>
      </c>
      <c r="Z775" s="27">
        <f>SUM(N775:Y775)</f>
        <v>8083104.2300000014</v>
      </c>
    </row>
    <row r="776" spans="1:26" x14ac:dyDescent="0.25">
      <c r="A776" s="1">
        <v>44866</v>
      </c>
      <c r="B776">
        <v>1333.43</v>
      </c>
      <c r="C776">
        <v>333743.90999999997</v>
      </c>
      <c r="D776">
        <v>335077.34000000003</v>
      </c>
      <c r="E776">
        <v>335077.29884556902</v>
      </c>
      <c r="F776">
        <v>50</v>
      </c>
      <c r="G776">
        <v>45542.116652358003</v>
      </c>
      <c r="H776">
        <v>7.3575258129382499</v>
      </c>
      <c r="I776">
        <v>0</v>
      </c>
      <c r="J776">
        <v>0</v>
      </c>
      <c r="M776">
        <v>2018</v>
      </c>
      <c r="N776">
        <v>704402.34</v>
      </c>
      <c r="O776">
        <v>619062.96</v>
      </c>
      <c r="P776">
        <v>650198.21</v>
      </c>
      <c r="Q776">
        <v>672710.77</v>
      </c>
      <c r="R776">
        <v>653722.13</v>
      </c>
      <c r="S776">
        <v>749775.34</v>
      </c>
      <c r="T776">
        <v>787612.19</v>
      </c>
      <c r="U776">
        <v>854894.39</v>
      </c>
      <c r="V776">
        <v>1006026.53</v>
      </c>
      <c r="W776">
        <v>1009926.32</v>
      </c>
      <c r="X776">
        <v>809530.33</v>
      </c>
      <c r="Y776">
        <v>686137.35</v>
      </c>
      <c r="Z776" s="27">
        <f>SUM(N776:Y776)</f>
        <v>9203998.8599999994</v>
      </c>
    </row>
    <row r="777" spans="1:26" x14ac:dyDescent="0.25">
      <c r="A777" s="1">
        <v>44896</v>
      </c>
      <c r="B777">
        <v>1195.74</v>
      </c>
      <c r="C777">
        <v>226662.15</v>
      </c>
      <c r="D777">
        <v>227857.89</v>
      </c>
      <c r="E777">
        <v>227857.88273616601</v>
      </c>
      <c r="F777">
        <v>50</v>
      </c>
      <c r="G777">
        <v>43930.60050013</v>
      </c>
      <c r="H777">
        <v>5.1867691345464602</v>
      </c>
      <c r="I777">
        <v>0</v>
      </c>
      <c r="J777">
        <v>0</v>
      </c>
      <c r="M777">
        <v>2019</v>
      </c>
      <c r="N777">
        <v>592138</v>
      </c>
      <c r="O777">
        <v>601709.39</v>
      </c>
      <c r="P777">
        <v>748118.19</v>
      </c>
      <c r="Q777">
        <v>576719.17000000004</v>
      </c>
      <c r="R777">
        <v>457609.08</v>
      </c>
      <c r="S777">
        <v>237285.11</v>
      </c>
      <c r="T777">
        <v>284903.77</v>
      </c>
      <c r="U777">
        <v>335092.37</v>
      </c>
      <c r="V777">
        <v>434261.93</v>
      </c>
      <c r="W777">
        <v>399184.66</v>
      </c>
      <c r="X777">
        <v>482850.77</v>
      </c>
      <c r="Y777">
        <v>448139.99</v>
      </c>
      <c r="Z777" s="27">
        <f t="shared" ref="Z777:Z783" si="13">SUM(N777:Y777)</f>
        <v>5598012.4299999997</v>
      </c>
    </row>
    <row r="778" spans="1:26" x14ac:dyDescent="0.25">
      <c r="A778" s="1">
        <v>44927</v>
      </c>
      <c r="B778">
        <v>6110.96</v>
      </c>
      <c r="C778">
        <v>261804.09</v>
      </c>
      <c r="D778">
        <v>267915.05</v>
      </c>
      <c r="E778">
        <v>267915.05629013298</v>
      </c>
      <c r="F778">
        <v>50</v>
      </c>
      <c r="G778">
        <v>39330.334650404002</v>
      </c>
      <c r="H778">
        <v>6.8119190612424898</v>
      </c>
      <c r="I778">
        <v>0</v>
      </c>
      <c r="J778">
        <v>0</v>
      </c>
      <c r="M778">
        <v>2020</v>
      </c>
      <c r="N778">
        <v>366683.46</v>
      </c>
      <c r="O778">
        <v>245994.48</v>
      </c>
      <c r="P778">
        <v>86968.71</v>
      </c>
      <c r="Q778">
        <v>63707.07</v>
      </c>
      <c r="R778">
        <v>158070.79999999999</v>
      </c>
      <c r="S778">
        <v>182784.58</v>
      </c>
      <c r="T778">
        <v>184941.58</v>
      </c>
      <c r="U778">
        <v>180716.13</v>
      </c>
      <c r="V778">
        <v>219028.51</v>
      </c>
      <c r="W778">
        <v>195559.7</v>
      </c>
      <c r="X778">
        <v>242008.86</v>
      </c>
      <c r="Y778">
        <v>262803.67</v>
      </c>
      <c r="Z778" s="27">
        <f t="shared" si="13"/>
        <v>2389267.5499999998</v>
      </c>
    </row>
    <row r="779" spans="1:26" x14ac:dyDescent="0.25">
      <c r="A779" s="1">
        <v>44958</v>
      </c>
      <c r="B779">
        <v>5322.04</v>
      </c>
      <c r="C779">
        <v>202186.89</v>
      </c>
      <c r="D779">
        <v>207508.93</v>
      </c>
      <c r="E779">
        <v>207508.87355895</v>
      </c>
      <c r="F779">
        <v>50</v>
      </c>
      <c r="G779">
        <v>27481.385745267002</v>
      </c>
      <c r="H779">
        <v>7.5508882806133002</v>
      </c>
      <c r="I779">
        <v>0</v>
      </c>
      <c r="J779">
        <v>0</v>
      </c>
      <c r="M779">
        <v>2021</v>
      </c>
      <c r="N779">
        <v>359822.08000000002</v>
      </c>
      <c r="O779">
        <v>357962.74</v>
      </c>
      <c r="P779">
        <v>396144.7</v>
      </c>
      <c r="Q779">
        <v>338843.33</v>
      </c>
      <c r="R779">
        <v>405391.35999999999</v>
      </c>
      <c r="S779">
        <v>502632.63</v>
      </c>
      <c r="T779">
        <v>540246.93000000005</v>
      </c>
      <c r="U779">
        <v>578496.65</v>
      </c>
      <c r="V779">
        <v>261802.25</v>
      </c>
      <c r="W779">
        <v>715612.85</v>
      </c>
      <c r="X779">
        <v>702338.69</v>
      </c>
      <c r="Y779">
        <v>577854.93999999994</v>
      </c>
      <c r="Z779" s="27">
        <f t="shared" si="13"/>
        <v>5737149.1499999985</v>
      </c>
    </row>
    <row r="780" spans="1:26" x14ac:dyDescent="0.25">
      <c r="A780" s="1">
        <v>44986</v>
      </c>
      <c r="B780">
        <v>4740.72</v>
      </c>
      <c r="C780">
        <v>194247.12</v>
      </c>
      <c r="D780">
        <v>198987.84</v>
      </c>
      <c r="E780">
        <v>198987.75388860301</v>
      </c>
      <c r="F780">
        <v>50</v>
      </c>
      <c r="G780">
        <v>28599.721725027001</v>
      </c>
      <c r="H780">
        <v>6.95768146983308</v>
      </c>
      <c r="I780">
        <v>0</v>
      </c>
      <c r="J780">
        <v>0</v>
      </c>
      <c r="M780">
        <v>2022</v>
      </c>
      <c r="N780">
        <v>609753.64</v>
      </c>
      <c r="O780">
        <v>585055.65</v>
      </c>
      <c r="P780">
        <v>918089.57</v>
      </c>
      <c r="Q780">
        <v>738342.19</v>
      </c>
      <c r="R780">
        <v>726892.76</v>
      </c>
      <c r="S780">
        <v>705567.35</v>
      </c>
      <c r="T780">
        <v>623347.73</v>
      </c>
      <c r="U780">
        <v>495786.41</v>
      </c>
      <c r="V780">
        <v>460925.4</v>
      </c>
      <c r="W780">
        <v>365660.79</v>
      </c>
      <c r="X780">
        <v>335077.34000000003</v>
      </c>
      <c r="Y780">
        <v>227857.89</v>
      </c>
      <c r="Z780" s="27">
        <f t="shared" si="13"/>
        <v>6792356.7199999988</v>
      </c>
    </row>
    <row r="781" spans="1:26" x14ac:dyDescent="0.25">
      <c r="A781" s="1">
        <v>45017</v>
      </c>
      <c r="B781">
        <v>4459.97</v>
      </c>
      <c r="C781">
        <v>184788.09</v>
      </c>
      <c r="D781">
        <v>189248.06</v>
      </c>
      <c r="E781">
        <v>189248.031469982</v>
      </c>
      <c r="F781">
        <v>50</v>
      </c>
      <c r="G781">
        <v>25775.795189064</v>
      </c>
      <c r="H781">
        <v>7.34208314745901</v>
      </c>
      <c r="I781">
        <v>0</v>
      </c>
      <c r="J781">
        <v>0</v>
      </c>
      <c r="M781">
        <v>2023</v>
      </c>
      <c r="N781">
        <v>267915.05</v>
      </c>
      <c r="O781">
        <v>207508.93</v>
      </c>
      <c r="P781">
        <v>198987.84</v>
      </c>
      <c r="Q781">
        <v>189248.06</v>
      </c>
      <c r="R781">
        <v>162223.20000000001</v>
      </c>
      <c r="S781">
        <v>144605.43</v>
      </c>
      <c r="T781">
        <v>263517.06</v>
      </c>
      <c r="U781">
        <v>96218.13</v>
      </c>
      <c r="V781">
        <v>202585.66</v>
      </c>
      <c r="W781" s="27">
        <v>166630.85</v>
      </c>
      <c r="X781" s="27">
        <v>147244.18</v>
      </c>
      <c r="Y781" s="27">
        <v>167590.26</v>
      </c>
      <c r="Z781" s="27">
        <f t="shared" si="13"/>
        <v>2214274.6499999994</v>
      </c>
    </row>
    <row r="782" spans="1:26" x14ac:dyDescent="0.25">
      <c r="A782" s="1">
        <v>45047</v>
      </c>
      <c r="B782">
        <v>3371.22</v>
      </c>
      <c r="C782">
        <v>158851.98000000001</v>
      </c>
      <c r="D782">
        <v>162223.20000000001</v>
      </c>
      <c r="E782">
        <v>162223.25716634199</v>
      </c>
      <c r="F782">
        <v>50</v>
      </c>
      <c r="G782">
        <v>20727.998365066</v>
      </c>
      <c r="H782">
        <v>7.8262866635374397</v>
      </c>
      <c r="I782">
        <v>0</v>
      </c>
      <c r="J782">
        <v>0</v>
      </c>
      <c r="M782">
        <v>2024</v>
      </c>
      <c r="N782">
        <v>189535.24</v>
      </c>
      <c r="O782">
        <v>186924.3</v>
      </c>
      <c r="P782">
        <v>179756.7</v>
      </c>
      <c r="Q782">
        <v>202661.67</v>
      </c>
      <c r="R782">
        <v>206170.13</v>
      </c>
      <c r="S782" s="27">
        <v>182463.88</v>
      </c>
      <c r="T782" s="27">
        <v>163394.68</v>
      </c>
      <c r="U782" s="27">
        <v>152035.63</v>
      </c>
      <c r="V782" s="27">
        <v>97840.93</v>
      </c>
      <c r="W782" s="27">
        <v>172985.22</v>
      </c>
      <c r="X782" s="27">
        <v>160372.65</v>
      </c>
      <c r="Y782" s="27">
        <v>158268.99</v>
      </c>
      <c r="Z782" s="27">
        <f t="shared" si="13"/>
        <v>2052410.0199999998</v>
      </c>
    </row>
    <row r="783" spans="1:26" x14ac:dyDescent="0.25">
      <c r="A783" s="1">
        <v>45078</v>
      </c>
      <c r="B783">
        <v>2479.86</v>
      </c>
      <c r="C783">
        <v>142125.57</v>
      </c>
      <c r="D783">
        <v>144605.43</v>
      </c>
      <c r="E783">
        <v>144605.37825685201</v>
      </c>
      <c r="F783">
        <v>50</v>
      </c>
      <c r="G783">
        <v>25364.310276282999</v>
      </c>
      <c r="H783">
        <v>5.7011358354209101</v>
      </c>
      <c r="I783">
        <v>0</v>
      </c>
      <c r="J783">
        <v>0</v>
      </c>
      <c r="M783">
        <v>2025</v>
      </c>
      <c r="N783">
        <v>112.49</v>
      </c>
      <c r="S783" s="27"/>
      <c r="T783" s="27"/>
      <c r="U783" s="27"/>
      <c r="V783" s="27"/>
      <c r="W783" s="27"/>
      <c r="X783" s="27"/>
      <c r="Y783" s="27"/>
      <c r="Z783" s="27">
        <f t="shared" si="13"/>
        <v>112.49</v>
      </c>
    </row>
    <row r="784" spans="1:26" x14ac:dyDescent="0.25">
      <c r="A784" s="1">
        <v>45108</v>
      </c>
      <c r="B784">
        <v>3658</v>
      </c>
      <c r="C784">
        <v>259859.06</v>
      </c>
      <c r="D784">
        <v>263517.06</v>
      </c>
      <c r="E784">
        <v>263516.81127578398</v>
      </c>
      <c r="F784">
        <v>50</v>
      </c>
      <c r="G784">
        <v>26558.914071578001</v>
      </c>
      <c r="H784">
        <v>9.9219723579657302</v>
      </c>
      <c r="I784">
        <v>0</v>
      </c>
      <c r="J784">
        <v>0</v>
      </c>
      <c r="S784" s="27"/>
      <c r="T784" s="27"/>
      <c r="U784" s="27"/>
      <c r="V784" s="27"/>
      <c r="W784" s="27"/>
      <c r="X784" s="27"/>
      <c r="Y784" s="27"/>
      <c r="Z784" s="27"/>
    </row>
    <row r="785" spans="1:26" x14ac:dyDescent="0.25">
      <c r="A785" s="1">
        <v>45139</v>
      </c>
      <c r="B785">
        <v>3797.03</v>
      </c>
      <c r="C785">
        <v>92421.1</v>
      </c>
      <c r="D785">
        <v>96218.13</v>
      </c>
      <c r="E785">
        <v>96218.144713848</v>
      </c>
      <c r="F785">
        <v>50</v>
      </c>
      <c r="G785">
        <v>18862.347000582002</v>
      </c>
      <c r="H785">
        <v>5.1010695917575397</v>
      </c>
      <c r="I785">
        <v>0</v>
      </c>
      <c r="J785">
        <v>0</v>
      </c>
      <c r="S785" s="27"/>
      <c r="T785" s="27"/>
      <c r="U785" s="27"/>
      <c r="V785" s="27"/>
      <c r="W785" s="27"/>
      <c r="X785" s="27"/>
      <c r="Y785" s="27"/>
      <c r="Z785" s="27"/>
    </row>
    <row r="786" spans="1:26" x14ac:dyDescent="0.25">
      <c r="A786" s="1">
        <v>45170</v>
      </c>
      <c r="B786">
        <v>4469.96</v>
      </c>
      <c r="C786">
        <v>198115.7</v>
      </c>
      <c r="D786">
        <v>202585.66</v>
      </c>
      <c r="E786">
        <v>202585.58039882599</v>
      </c>
      <c r="F786">
        <v>50</v>
      </c>
      <c r="G786">
        <v>20116.958834984001</v>
      </c>
      <c r="H786">
        <v>10.0703879776561</v>
      </c>
      <c r="I786">
        <v>0</v>
      </c>
      <c r="J786">
        <v>0</v>
      </c>
    </row>
    <row r="787" spans="1:26" x14ac:dyDescent="0.25">
      <c r="A787" s="1">
        <v>45200</v>
      </c>
      <c r="B787">
        <v>3735.45</v>
      </c>
      <c r="C787">
        <v>162895.4</v>
      </c>
      <c r="D787" s="27">
        <v>166630.85</v>
      </c>
      <c r="E787">
        <v>166630.90653913701</v>
      </c>
      <c r="F787">
        <v>50</v>
      </c>
      <c r="G787" s="60">
        <v>20599.222668544</v>
      </c>
      <c r="H787">
        <v>8.0891841998285798</v>
      </c>
      <c r="I787">
        <v>0</v>
      </c>
      <c r="J787">
        <v>0</v>
      </c>
      <c r="M787" s="10" t="s">
        <v>50</v>
      </c>
    </row>
    <row r="788" spans="1:26" x14ac:dyDescent="0.25">
      <c r="A788" s="1">
        <v>45231</v>
      </c>
      <c r="B788">
        <v>509.03</v>
      </c>
      <c r="C788">
        <v>146735.15</v>
      </c>
      <c r="D788" s="27">
        <v>147244.18</v>
      </c>
      <c r="E788">
        <v>147243.953857388</v>
      </c>
      <c r="F788">
        <v>50</v>
      </c>
      <c r="G788" s="60">
        <v>20833.909005966001</v>
      </c>
      <c r="H788">
        <v>7.0675144935702203</v>
      </c>
      <c r="I788">
        <v>0</v>
      </c>
      <c r="J788">
        <v>0</v>
      </c>
      <c r="N788" s="9" t="s">
        <v>21</v>
      </c>
      <c r="O788" s="9" t="s">
        <v>22</v>
      </c>
      <c r="P788" s="9" t="s">
        <v>23</v>
      </c>
      <c r="Q788" s="9" t="s">
        <v>24</v>
      </c>
      <c r="R788" s="9" t="s">
        <v>25</v>
      </c>
      <c r="S788" s="9" t="s">
        <v>26</v>
      </c>
      <c r="T788" s="9" t="s">
        <v>27</v>
      </c>
      <c r="U788" s="9" t="s">
        <v>28</v>
      </c>
      <c r="V788" s="9" t="s">
        <v>29</v>
      </c>
      <c r="W788" s="9" t="s">
        <v>30</v>
      </c>
      <c r="X788" s="9" t="s">
        <v>31</v>
      </c>
      <c r="Y788" s="9" t="s">
        <v>32</v>
      </c>
    </row>
    <row r="789" spans="1:26" x14ac:dyDescent="0.25">
      <c r="A789" s="1">
        <v>45261</v>
      </c>
      <c r="B789">
        <v>515.46</v>
      </c>
      <c r="C789">
        <v>167074.79999999999</v>
      </c>
      <c r="D789" s="27">
        <v>167590.26</v>
      </c>
      <c r="E789">
        <v>167590.13703100901</v>
      </c>
      <c r="F789">
        <v>50</v>
      </c>
      <c r="G789" s="60">
        <v>21869.539023062</v>
      </c>
      <c r="H789">
        <v>7.6631764782184302</v>
      </c>
      <c r="I789">
        <v>0</v>
      </c>
      <c r="J789">
        <v>0</v>
      </c>
      <c r="M789">
        <v>2004</v>
      </c>
      <c r="N789">
        <v>202396.636995676</v>
      </c>
      <c r="O789">
        <v>207869.61792387001</v>
      </c>
      <c r="P789">
        <v>117553.055439106</v>
      </c>
      <c r="Q789">
        <v>187504.629687554</v>
      </c>
      <c r="R789">
        <v>196468.560773203</v>
      </c>
      <c r="S789">
        <v>199993.91430075801</v>
      </c>
      <c r="T789">
        <v>163648.10220884599</v>
      </c>
      <c r="U789">
        <v>192419.05906979099</v>
      </c>
      <c r="V789">
        <v>169816.85131197999</v>
      </c>
      <c r="W789">
        <v>185917.285276785</v>
      </c>
      <c r="X789">
        <v>205341.987704698</v>
      </c>
      <c r="Y789">
        <v>157007.067945307</v>
      </c>
      <c r="Z789" s="27">
        <f>SUM(N789:Y789)</f>
        <v>2185936.7686375738</v>
      </c>
    </row>
    <row r="790" spans="1:26" x14ac:dyDescent="0.25">
      <c r="A790" s="1">
        <v>45292</v>
      </c>
      <c r="B790">
        <v>543.23</v>
      </c>
      <c r="C790">
        <v>188992.01</v>
      </c>
      <c r="D790">
        <v>189535.24</v>
      </c>
      <c r="E790">
        <v>189535.02853460601</v>
      </c>
      <c r="F790">
        <v>50</v>
      </c>
      <c r="G790">
        <v>20495.499724992002</v>
      </c>
      <c r="H790">
        <v>9.24764124211565</v>
      </c>
      <c r="I790">
        <v>0</v>
      </c>
      <c r="J790">
        <v>0</v>
      </c>
      <c r="M790">
        <v>2005</v>
      </c>
      <c r="N790">
        <v>75863.331130588995</v>
      </c>
      <c r="O790">
        <v>104452.28007650501</v>
      </c>
      <c r="P790">
        <v>97086.912026969003</v>
      </c>
      <c r="Q790">
        <v>99100.186844940996</v>
      </c>
      <c r="R790">
        <v>101803.177701041</v>
      </c>
      <c r="S790">
        <v>111646.93922349899</v>
      </c>
      <c r="T790">
        <v>97575.238948245998</v>
      </c>
      <c r="U790">
        <v>88851.285818939999</v>
      </c>
      <c r="V790">
        <v>17989.347598212</v>
      </c>
      <c r="W790">
        <v>48287.432499511</v>
      </c>
      <c r="X790">
        <v>133157.61802436001</v>
      </c>
      <c r="Y790">
        <v>124074.641150272</v>
      </c>
      <c r="Z790" s="27">
        <f t="shared" ref="Z790:Z810" si="14">SUM(N790:Y790)</f>
        <v>1099888.3910430851</v>
      </c>
    </row>
    <row r="791" spans="1:26" x14ac:dyDescent="0.25">
      <c r="A791" s="1">
        <v>45323</v>
      </c>
      <c r="B791">
        <v>501.86</v>
      </c>
      <c r="C791">
        <v>186422.44</v>
      </c>
      <c r="D791">
        <v>186924.3</v>
      </c>
      <c r="E791">
        <v>186924.186285648</v>
      </c>
      <c r="F791">
        <v>50</v>
      </c>
      <c r="G791">
        <v>16273.541801204001</v>
      </c>
      <c r="H791">
        <v>11.486386219367301</v>
      </c>
      <c r="I791">
        <v>0</v>
      </c>
      <c r="J791">
        <v>0</v>
      </c>
      <c r="M791">
        <v>2006</v>
      </c>
      <c r="N791">
        <v>93695.286434990994</v>
      </c>
      <c r="O791">
        <v>78823.152015365005</v>
      </c>
      <c r="P791">
        <v>58866.626459587002</v>
      </c>
      <c r="Q791">
        <v>59288.843747694998</v>
      </c>
      <c r="R791">
        <v>75631.316814859005</v>
      </c>
      <c r="S791">
        <v>217078.02307064901</v>
      </c>
      <c r="T791">
        <v>144437.990829683</v>
      </c>
      <c r="U791">
        <v>143698.76696647701</v>
      </c>
      <c r="V791">
        <v>127503.22203607101</v>
      </c>
      <c r="W791">
        <v>132689.848022174</v>
      </c>
      <c r="X791">
        <v>143456.290284446</v>
      </c>
      <c r="Y791">
        <v>121099.30986585699</v>
      </c>
      <c r="Z791" s="27">
        <f t="shared" si="14"/>
        <v>1396268.6765478542</v>
      </c>
    </row>
    <row r="792" spans="1:26" x14ac:dyDescent="0.25">
      <c r="A792" s="1">
        <v>45352</v>
      </c>
      <c r="B792">
        <v>296.89</v>
      </c>
      <c r="C792">
        <v>179459.81</v>
      </c>
      <c r="D792">
        <v>179756.7</v>
      </c>
      <c r="E792">
        <v>179757.710082028</v>
      </c>
      <c r="F792">
        <v>50</v>
      </c>
      <c r="G792">
        <v>14194.697899172001</v>
      </c>
      <c r="H792">
        <v>12.663722141808501</v>
      </c>
      <c r="I792">
        <v>0</v>
      </c>
      <c r="J792">
        <v>0</v>
      </c>
      <c r="M792">
        <v>2007</v>
      </c>
      <c r="N792">
        <v>139813.36079492301</v>
      </c>
      <c r="O792">
        <v>170369.65423182899</v>
      </c>
      <c r="P792">
        <v>176440.84436749801</v>
      </c>
      <c r="Q792">
        <v>133147.786806285</v>
      </c>
      <c r="R792">
        <v>104293.78608622</v>
      </c>
      <c r="S792">
        <v>92260.233787466001</v>
      </c>
      <c r="T792">
        <v>93637.140576147998</v>
      </c>
      <c r="U792">
        <v>129545.273739713</v>
      </c>
      <c r="V792">
        <v>82692.913353579002</v>
      </c>
      <c r="W792">
        <v>84879.310575566997</v>
      </c>
      <c r="X792">
        <v>92895.977199407993</v>
      </c>
      <c r="Y792">
        <v>116387.480061001</v>
      </c>
      <c r="Z792" s="27">
        <f t="shared" si="14"/>
        <v>1416363.7615796367</v>
      </c>
    </row>
    <row r="793" spans="1:26" x14ac:dyDescent="0.25">
      <c r="A793" s="1">
        <v>45383</v>
      </c>
      <c r="B793">
        <v>122.41</v>
      </c>
      <c r="C793">
        <v>202539.26</v>
      </c>
      <c r="D793">
        <v>202661.67</v>
      </c>
      <c r="E793">
        <v>202661.69379540201</v>
      </c>
      <c r="F793">
        <v>50</v>
      </c>
      <c r="G793">
        <v>18709.595001379999</v>
      </c>
      <c r="H793">
        <v>10.831965832528899</v>
      </c>
      <c r="I793">
        <v>0</v>
      </c>
      <c r="J793">
        <v>0</v>
      </c>
      <c r="M793">
        <v>2008</v>
      </c>
      <c r="N793">
        <v>118462.27632332301</v>
      </c>
      <c r="O793">
        <v>152631.047643987</v>
      </c>
      <c r="P793">
        <v>122703.611444364</v>
      </c>
      <c r="Q793">
        <v>171906.23600682299</v>
      </c>
      <c r="R793">
        <v>143771.28887057299</v>
      </c>
      <c r="S793">
        <v>135266.896780854</v>
      </c>
      <c r="T793">
        <v>224076.335519018</v>
      </c>
      <c r="U793">
        <v>118882.836612429</v>
      </c>
      <c r="V793">
        <v>46231.033824145001</v>
      </c>
      <c r="W793">
        <v>100914.663162978</v>
      </c>
      <c r="X793">
        <v>91062.206747122997</v>
      </c>
      <c r="Y793">
        <v>56959.131228856</v>
      </c>
      <c r="Z793" s="27">
        <f t="shared" si="14"/>
        <v>1482867.564164473</v>
      </c>
    </row>
    <row r="794" spans="1:26" x14ac:dyDescent="0.25">
      <c r="A794" s="1">
        <v>45413</v>
      </c>
      <c r="B794">
        <v>107.39</v>
      </c>
      <c r="C794">
        <v>206062.74</v>
      </c>
      <c r="D794">
        <v>206170.13</v>
      </c>
      <c r="E794">
        <v>206169.99362420401</v>
      </c>
      <c r="F794">
        <v>50</v>
      </c>
      <c r="G794">
        <v>22349.356177322999</v>
      </c>
      <c r="H794">
        <v>9.2248739511072095</v>
      </c>
      <c r="I794">
        <v>0</v>
      </c>
      <c r="J794">
        <v>0</v>
      </c>
      <c r="M794">
        <v>2009</v>
      </c>
      <c r="N794">
        <v>77028.279676791004</v>
      </c>
      <c r="O794">
        <v>45310.607915082001</v>
      </c>
      <c r="P794">
        <v>58477.520951291997</v>
      </c>
      <c r="Q794">
        <v>52432.976963521003</v>
      </c>
      <c r="R794">
        <v>57800.622627236</v>
      </c>
      <c r="S794">
        <v>46161.438474187999</v>
      </c>
      <c r="T794">
        <v>50039.621105999002</v>
      </c>
      <c r="U794">
        <v>78184.520630215993</v>
      </c>
      <c r="V794">
        <v>60907.713091705002</v>
      </c>
      <c r="W794">
        <v>64783.941437704998</v>
      </c>
      <c r="X794">
        <v>66895.268219325997</v>
      </c>
      <c r="Y794">
        <v>64618.807421789999</v>
      </c>
      <c r="Z794" s="27">
        <f t="shared" si="14"/>
        <v>722641.31851485092</v>
      </c>
    </row>
    <row r="795" spans="1:26" x14ac:dyDescent="0.25">
      <c r="A795" s="1">
        <v>45444</v>
      </c>
      <c r="B795">
        <v>115.44</v>
      </c>
      <c r="C795">
        <v>182348.44</v>
      </c>
      <c r="D795" s="27">
        <v>182463.88</v>
      </c>
      <c r="E795">
        <v>182463.66291760901</v>
      </c>
      <c r="F795">
        <v>50</v>
      </c>
      <c r="G795" s="60">
        <v>21521.098377761999</v>
      </c>
      <c r="H795">
        <v>8.4783620108419093</v>
      </c>
      <c r="I795">
        <v>0</v>
      </c>
      <c r="M795">
        <v>2010</v>
      </c>
      <c r="N795">
        <v>54565.35133238</v>
      </c>
      <c r="O795">
        <v>342588.26499507</v>
      </c>
      <c r="P795">
        <v>416458.330086648</v>
      </c>
      <c r="Q795">
        <v>435112.18492928398</v>
      </c>
      <c r="R795">
        <v>472108.91980472999</v>
      </c>
      <c r="S795">
        <v>410810.24636924302</v>
      </c>
      <c r="T795">
        <v>439136.82841497299</v>
      </c>
      <c r="U795">
        <v>429190.31375319802</v>
      </c>
      <c r="V795">
        <v>437198.775979581</v>
      </c>
      <c r="W795">
        <v>350941.01824559103</v>
      </c>
      <c r="X795">
        <v>443385.45901243697</v>
      </c>
      <c r="Y795">
        <v>553709.92037151405</v>
      </c>
      <c r="Z795" s="27">
        <f t="shared" si="14"/>
        <v>4785205.613294648</v>
      </c>
    </row>
    <row r="796" spans="1:26" x14ac:dyDescent="0.25">
      <c r="A796" s="1">
        <v>45474</v>
      </c>
      <c r="B796">
        <v>123.04</v>
      </c>
      <c r="C796">
        <v>163271.64000000001</v>
      </c>
      <c r="D796" s="27">
        <v>163394.68</v>
      </c>
      <c r="E796">
        <v>163394.26572285499</v>
      </c>
      <c r="F796">
        <v>50</v>
      </c>
      <c r="G796" s="60">
        <v>20689.513753398001</v>
      </c>
      <c r="H796">
        <v>7.8974434909577997</v>
      </c>
      <c r="I796">
        <v>0</v>
      </c>
      <c r="M796">
        <v>2011</v>
      </c>
      <c r="N796">
        <v>503270.05829795101</v>
      </c>
      <c r="O796">
        <v>443743.86455988901</v>
      </c>
      <c r="P796">
        <v>452090.417472589</v>
      </c>
      <c r="Q796">
        <v>519268.93891762203</v>
      </c>
      <c r="R796">
        <v>483579.40406041901</v>
      </c>
      <c r="S796">
        <v>468198.88349111198</v>
      </c>
      <c r="T796">
        <v>508309.41338019498</v>
      </c>
      <c r="U796">
        <v>484960.00108343799</v>
      </c>
      <c r="V796">
        <v>377283.77064324002</v>
      </c>
      <c r="W796">
        <v>457619.84300516697</v>
      </c>
      <c r="X796">
        <v>443475.94984706602</v>
      </c>
      <c r="Y796">
        <v>364456.93324167799</v>
      </c>
      <c r="Z796" s="27">
        <f t="shared" si="14"/>
        <v>5506257.4780003661</v>
      </c>
    </row>
    <row r="797" spans="1:26" x14ac:dyDescent="0.25">
      <c r="A797" s="1">
        <v>45505</v>
      </c>
      <c r="B797">
        <v>134.63999999999999</v>
      </c>
      <c r="C797">
        <v>151900.99</v>
      </c>
      <c r="D797" s="27">
        <v>152035.63</v>
      </c>
      <c r="E797">
        <v>152035.649699795</v>
      </c>
      <c r="F797">
        <v>50</v>
      </c>
      <c r="G797" s="60">
        <v>178639.440442919</v>
      </c>
      <c r="H797">
        <v>0.85107549219163103</v>
      </c>
      <c r="I797">
        <v>0</v>
      </c>
      <c r="M797">
        <v>2012</v>
      </c>
      <c r="N797">
        <v>336284.02036967</v>
      </c>
      <c r="O797">
        <v>397909.86254663701</v>
      </c>
      <c r="P797">
        <v>472902.95041148202</v>
      </c>
      <c r="Q797">
        <v>379718.49482364702</v>
      </c>
      <c r="R797">
        <v>452378.57055833301</v>
      </c>
      <c r="S797">
        <v>416463.64520057</v>
      </c>
      <c r="T797">
        <v>422924.26742790302</v>
      </c>
      <c r="U797">
        <v>373709.75156937802</v>
      </c>
      <c r="V797">
        <v>349850.28468463803</v>
      </c>
      <c r="W797">
        <v>598549.97663883795</v>
      </c>
      <c r="X797">
        <v>720548.78950419801</v>
      </c>
      <c r="Y797">
        <v>876587.41554597602</v>
      </c>
      <c r="Z797" s="27">
        <f t="shared" si="14"/>
        <v>5797828.0292812707</v>
      </c>
    </row>
    <row r="798" spans="1:26" x14ac:dyDescent="0.25">
      <c r="A798" s="1">
        <v>45536</v>
      </c>
      <c r="B798">
        <v>98.31</v>
      </c>
      <c r="C798">
        <v>97742.62</v>
      </c>
      <c r="D798" s="27">
        <v>97840.93</v>
      </c>
      <c r="E798">
        <v>97839.904932171994</v>
      </c>
      <c r="F798">
        <v>50</v>
      </c>
      <c r="G798" s="60">
        <v>157711.88957114899</v>
      </c>
      <c r="H798">
        <v>0.62037114131482896</v>
      </c>
      <c r="I798">
        <v>0</v>
      </c>
      <c r="M798">
        <v>2013</v>
      </c>
      <c r="N798">
        <v>751006.48017538502</v>
      </c>
      <c r="O798">
        <v>679772.21986127796</v>
      </c>
      <c r="P798">
        <v>761696.73856897803</v>
      </c>
      <c r="Q798">
        <v>876812.776044033</v>
      </c>
      <c r="R798">
        <v>877741.41405352298</v>
      </c>
      <c r="S798">
        <v>965700.02870649402</v>
      </c>
      <c r="T798">
        <v>1039798.8217714099</v>
      </c>
      <c r="U798">
        <v>916768.69238596899</v>
      </c>
      <c r="V798">
        <v>813666.03695019695</v>
      </c>
      <c r="W798">
        <v>905637.28557655704</v>
      </c>
      <c r="X798">
        <v>886772.11024497903</v>
      </c>
      <c r="Y798">
        <v>777209.13868535601</v>
      </c>
      <c r="Z798" s="27">
        <f t="shared" si="14"/>
        <v>10252581.743024159</v>
      </c>
    </row>
    <row r="799" spans="1:26" x14ac:dyDescent="0.25">
      <c r="A799" s="1">
        <v>45566</v>
      </c>
      <c r="B799">
        <v>76.73</v>
      </c>
      <c r="C799">
        <v>172908.49</v>
      </c>
      <c r="D799" s="27">
        <v>172985.22</v>
      </c>
      <c r="E799">
        <v>172985.18086909599</v>
      </c>
      <c r="F799">
        <v>50</v>
      </c>
      <c r="G799" s="60">
        <v>17415.191094026999</v>
      </c>
      <c r="H799">
        <v>9.9330050376780399</v>
      </c>
      <c r="I799">
        <v>0</v>
      </c>
      <c r="M799">
        <v>2014</v>
      </c>
      <c r="N799">
        <v>746258.00705594698</v>
      </c>
      <c r="O799">
        <v>746406.12362926896</v>
      </c>
      <c r="P799">
        <v>797968.78951261495</v>
      </c>
      <c r="Q799">
        <v>806115.12890591205</v>
      </c>
      <c r="R799">
        <v>776869.07352123095</v>
      </c>
      <c r="S799">
        <v>720637.50850196194</v>
      </c>
      <c r="T799">
        <v>672035.49250624597</v>
      </c>
      <c r="U799">
        <v>722818.841575164</v>
      </c>
      <c r="V799">
        <v>729091.81030113995</v>
      </c>
      <c r="W799">
        <v>747670.52279164805</v>
      </c>
      <c r="X799">
        <v>795916.30221391795</v>
      </c>
      <c r="Y799">
        <v>990668.82287801395</v>
      </c>
      <c r="Z799" s="27">
        <f t="shared" si="14"/>
        <v>9252456.423393067</v>
      </c>
    </row>
    <row r="800" spans="1:26" x14ac:dyDescent="0.25">
      <c r="A800" s="1">
        <v>45597</v>
      </c>
      <c r="B800">
        <v>138.26</v>
      </c>
      <c r="C800">
        <v>160234.39000000001</v>
      </c>
      <c r="D800" s="27">
        <v>160372.65</v>
      </c>
      <c r="E800">
        <v>160372.64895558599</v>
      </c>
      <c r="F800">
        <v>50</v>
      </c>
      <c r="G800" s="60">
        <v>16305.084548415</v>
      </c>
      <c r="H800">
        <v>9.8357447015615502</v>
      </c>
      <c r="I800">
        <v>0</v>
      </c>
      <c r="M800">
        <v>2015</v>
      </c>
      <c r="N800">
        <v>910181.15371888794</v>
      </c>
      <c r="O800">
        <v>768230.05397125904</v>
      </c>
      <c r="P800">
        <v>651474.03756874194</v>
      </c>
      <c r="Q800">
        <v>603478.36367396498</v>
      </c>
      <c r="R800">
        <v>731022.89888627199</v>
      </c>
      <c r="S800">
        <v>729489.47393621504</v>
      </c>
      <c r="T800">
        <v>678044.09245428001</v>
      </c>
      <c r="U800">
        <v>651815.51236900396</v>
      </c>
      <c r="V800">
        <v>610209.96131858602</v>
      </c>
      <c r="W800">
        <v>618090.47374002601</v>
      </c>
      <c r="X800">
        <v>609446.78527694405</v>
      </c>
      <c r="Y800">
        <v>619257.72560669505</v>
      </c>
      <c r="Z800" s="27">
        <f t="shared" si="14"/>
        <v>8180740.5325208763</v>
      </c>
    </row>
    <row r="801" spans="1:26" x14ac:dyDescent="0.25">
      <c r="A801" s="1">
        <v>45627</v>
      </c>
      <c r="B801">
        <v>87.13</v>
      </c>
      <c r="C801">
        <v>158181.85999999999</v>
      </c>
      <c r="D801" s="27">
        <v>158268.99</v>
      </c>
      <c r="E801">
        <v>158268.81754432499</v>
      </c>
      <c r="F801">
        <v>50</v>
      </c>
      <c r="G801" s="60">
        <v>13856.985278480999</v>
      </c>
      <c r="H801">
        <v>11.421590942303</v>
      </c>
      <c r="I801">
        <v>0</v>
      </c>
      <c r="M801">
        <v>2016</v>
      </c>
      <c r="N801">
        <v>593157.37974733894</v>
      </c>
      <c r="O801">
        <v>530327.35942556302</v>
      </c>
      <c r="P801">
        <v>574074.91722978803</v>
      </c>
      <c r="Q801">
        <v>559920.49200417695</v>
      </c>
      <c r="R801">
        <v>541391.30124963005</v>
      </c>
      <c r="S801">
        <v>532499.70528015005</v>
      </c>
      <c r="T801">
        <v>594535.51965020294</v>
      </c>
      <c r="U801">
        <v>552429.29139998194</v>
      </c>
      <c r="V801">
        <v>524003.83855510101</v>
      </c>
      <c r="W801">
        <v>530541.841476453</v>
      </c>
      <c r="X801">
        <v>470163.12757347501</v>
      </c>
      <c r="Y801">
        <v>443977.85416116897</v>
      </c>
      <c r="Z801" s="27">
        <f t="shared" si="14"/>
        <v>6447022.6277530305</v>
      </c>
    </row>
    <row r="802" spans="1:26" x14ac:dyDescent="0.25">
      <c r="A802" s="1">
        <v>45658</v>
      </c>
      <c r="B802">
        <v>0</v>
      </c>
      <c r="C802">
        <v>112.49</v>
      </c>
      <c r="D802" s="27">
        <v>112.49</v>
      </c>
      <c r="E802">
        <v>112.5</v>
      </c>
      <c r="F802">
        <v>50</v>
      </c>
      <c r="G802" s="60">
        <v>2.99</v>
      </c>
      <c r="I802">
        <v>0</v>
      </c>
      <c r="M802">
        <v>2017</v>
      </c>
      <c r="N802">
        <v>403358.857285059</v>
      </c>
      <c r="O802">
        <v>338158.754218833</v>
      </c>
      <c r="P802">
        <v>384910.94439437398</v>
      </c>
      <c r="Q802">
        <v>393373.85834088997</v>
      </c>
      <c r="R802">
        <v>470326.39842239599</v>
      </c>
      <c r="S802">
        <v>443610.507908814</v>
      </c>
      <c r="T802">
        <v>581125.15602335299</v>
      </c>
      <c r="U802">
        <v>502648.37304927799</v>
      </c>
      <c r="V802">
        <v>488194.49651735497</v>
      </c>
      <c r="W802">
        <v>439334.94857499102</v>
      </c>
      <c r="X802">
        <v>466174.78067975299</v>
      </c>
      <c r="Y802">
        <v>484008.39898529602</v>
      </c>
      <c r="Z802" s="27">
        <f t="shared" si="14"/>
        <v>5395225.4744003918</v>
      </c>
    </row>
    <row r="803" spans="1:26" x14ac:dyDescent="0.25">
      <c r="M803">
        <v>2018</v>
      </c>
      <c r="N803">
        <v>407942.15183769399</v>
      </c>
      <c r="O803">
        <v>388148.49204060301</v>
      </c>
      <c r="P803">
        <v>411850.51931774698</v>
      </c>
      <c r="Q803">
        <v>523015.22844884702</v>
      </c>
      <c r="R803">
        <v>326567.28045252297</v>
      </c>
      <c r="S803">
        <v>346706.96693709702</v>
      </c>
      <c r="T803">
        <v>284994.26225643698</v>
      </c>
      <c r="U803">
        <v>323816.28010264097</v>
      </c>
      <c r="V803">
        <v>415668.67839843698</v>
      </c>
      <c r="W803">
        <v>563832.80483486899</v>
      </c>
      <c r="X803">
        <v>544559.89752092597</v>
      </c>
      <c r="Y803">
        <v>535999.22879843705</v>
      </c>
      <c r="Z803" s="27">
        <f t="shared" si="14"/>
        <v>5073101.7909462573</v>
      </c>
    </row>
    <row r="804" spans="1:26" x14ac:dyDescent="0.25">
      <c r="M804">
        <v>2019</v>
      </c>
      <c r="N804">
        <v>410402.15333463199</v>
      </c>
      <c r="O804">
        <v>357459.20389623102</v>
      </c>
      <c r="P804">
        <v>408908.50355702202</v>
      </c>
      <c r="Q804">
        <v>340405.31049850601</v>
      </c>
      <c r="R804">
        <v>388986.99604241998</v>
      </c>
      <c r="S804">
        <v>393876.80085324001</v>
      </c>
      <c r="T804">
        <v>455523.66849009</v>
      </c>
      <c r="U804">
        <v>490709.13025957003</v>
      </c>
      <c r="V804">
        <v>383882.16306281497</v>
      </c>
      <c r="W804">
        <v>464451.69826236297</v>
      </c>
      <c r="X804">
        <v>479780.13901640102</v>
      </c>
      <c r="Y804">
        <v>414735.89393892698</v>
      </c>
      <c r="Z804" s="27">
        <f t="shared" si="14"/>
        <v>4989121.6612122171</v>
      </c>
    </row>
    <row r="805" spans="1:26" x14ac:dyDescent="0.25">
      <c r="D805" s="27">
        <f>SUM(D550:D804)</f>
        <v>293781302.69999993</v>
      </c>
      <c r="G805" s="60">
        <f>SUM(G550:G804)</f>
        <v>79227354.555355147</v>
      </c>
      <c r="M805">
        <v>2020</v>
      </c>
      <c r="N805">
        <v>352012.46361063502</v>
      </c>
      <c r="O805">
        <v>387743.48681110598</v>
      </c>
      <c r="P805">
        <v>403240.895493638</v>
      </c>
      <c r="Q805">
        <v>339869.162992467</v>
      </c>
      <c r="R805">
        <v>314942.61063389399</v>
      </c>
      <c r="S805">
        <v>251718.38535359199</v>
      </c>
      <c r="T805">
        <v>137804.07569560499</v>
      </c>
      <c r="U805">
        <v>175177.86255809199</v>
      </c>
      <c r="V805">
        <v>263290.28169087099</v>
      </c>
      <c r="W805">
        <v>232783.47588014801</v>
      </c>
      <c r="X805">
        <v>259482.20232786899</v>
      </c>
      <c r="Y805">
        <v>264828.00228049699</v>
      </c>
      <c r="Z805" s="27">
        <f t="shared" si="14"/>
        <v>3382892.9053284135</v>
      </c>
    </row>
    <row r="806" spans="1:26" x14ac:dyDescent="0.25">
      <c r="D806" s="27">
        <f>+Z762+Z763+Z764+Z765+Z766+Z767+Z768+Z769+Z770+Z771+Z772+Z773+Z774+Z775+Z776+Z777+Z778+Z779+Z780+Z781+Z782+Z783</f>
        <v>293781302.69999993</v>
      </c>
      <c r="G806" s="60">
        <f>Z789+Z790+Z791+Z792+Z793+Z794+Z795+Z796+Z797+Z798+Z799+Z800+Z801+Z802+Z803+Z804+Z805+Z806+Z807+Z808+Z809+Z810</f>
        <v>79227354.555355132</v>
      </c>
      <c r="M806">
        <v>2021</v>
      </c>
      <c r="N806">
        <v>50111.580047500996</v>
      </c>
      <c r="O806">
        <v>45422.596522610002</v>
      </c>
      <c r="P806">
        <v>54623.495369700002</v>
      </c>
      <c r="Q806">
        <v>52647.021724031001</v>
      </c>
      <c r="R806">
        <v>49975.675937309003</v>
      </c>
      <c r="S806">
        <v>50137.589162327997</v>
      </c>
      <c r="T806">
        <v>47847.781406273003</v>
      </c>
      <c r="U806">
        <v>41827.211571182001</v>
      </c>
      <c r="V806">
        <v>9397.8141501110003</v>
      </c>
      <c r="W806">
        <v>20762.762078118001</v>
      </c>
      <c r="X806">
        <v>41913.006571821003</v>
      </c>
      <c r="Y806">
        <v>43575.937193577003</v>
      </c>
      <c r="Z806" s="27">
        <f t="shared" si="14"/>
        <v>508242.47173456097</v>
      </c>
    </row>
    <row r="807" spans="1:26" x14ac:dyDescent="0.25">
      <c r="M807">
        <v>2022</v>
      </c>
      <c r="N807">
        <v>41041.171265231998</v>
      </c>
      <c r="O807">
        <v>35218.345042054003</v>
      </c>
      <c r="P807">
        <v>33098.367555397002</v>
      </c>
      <c r="Q807">
        <v>30576.127989012999</v>
      </c>
      <c r="R807">
        <v>37626.156665891001</v>
      </c>
      <c r="S807">
        <v>57722.999022278003</v>
      </c>
      <c r="T807">
        <v>63069.896957375997</v>
      </c>
      <c r="U807">
        <v>47455.686044986003</v>
      </c>
      <c r="V807">
        <v>49206.878848628003</v>
      </c>
      <c r="W807">
        <v>53937.657209017001</v>
      </c>
      <c r="X807">
        <v>45542.116652358003</v>
      </c>
      <c r="Y807">
        <v>43930.60050013</v>
      </c>
      <c r="Z807" s="27">
        <f t="shared" si="14"/>
        <v>538426.00375236</v>
      </c>
    </row>
    <row r="808" spans="1:26" x14ac:dyDescent="0.25">
      <c r="M808">
        <v>2023</v>
      </c>
      <c r="N808">
        <v>39330.334650404002</v>
      </c>
      <c r="O808">
        <v>27481.385745267002</v>
      </c>
      <c r="P808">
        <v>28599.721725027001</v>
      </c>
      <c r="Q808">
        <v>25775.795189064</v>
      </c>
      <c r="R808">
        <v>20727.998365066</v>
      </c>
      <c r="S808">
        <v>25364.310276282999</v>
      </c>
      <c r="T808">
        <v>26558.914071578001</v>
      </c>
      <c r="U808">
        <v>18862.347000582002</v>
      </c>
      <c r="V808">
        <v>20116.958834984001</v>
      </c>
      <c r="W808" s="60">
        <v>20599.222668544</v>
      </c>
      <c r="X808" s="60">
        <v>20833.909005966001</v>
      </c>
      <c r="Y808" s="60">
        <v>21869.539023062</v>
      </c>
      <c r="Z808" s="27">
        <f t="shared" si="14"/>
        <v>296120.43655582698</v>
      </c>
    </row>
    <row r="809" spans="1:26" x14ac:dyDescent="0.25">
      <c r="M809">
        <v>2024</v>
      </c>
      <c r="N809">
        <v>20495.499724992002</v>
      </c>
      <c r="O809">
        <v>16273.541801204001</v>
      </c>
      <c r="P809">
        <v>14194.697899172001</v>
      </c>
      <c r="Q809">
        <v>18709.595001379999</v>
      </c>
      <c r="R809">
        <v>22349.356177322999</v>
      </c>
      <c r="S809" s="60">
        <v>21521.098377761999</v>
      </c>
      <c r="T809" s="60">
        <v>20689.513753398001</v>
      </c>
      <c r="U809" s="60">
        <v>178639.440442919</v>
      </c>
      <c r="V809" s="60">
        <v>157711.88957114899</v>
      </c>
      <c r="W809" s="60">
        <v>17415.191094026999</v>
      </c>
      <c r="X809" s="60">
        <v>16305.084548415</v>
      </c>
      <c r="Y809" s="60">
        <v>13856.985278480999</v>
      </c>
      <c r="Z809" s="27">
        <f t="shared" si="14"/>
        <v>518161.89367022202</v>
      </c>
    </row>
    <row r="810" spans="1:26" x14ac:dyDescent="0.25">
      <c r="M810">
        <v>2025</v>
      </c>
      <c r="N810">
        <v>2.99</v>
      </c>
      <c r="Z810" s="27">
        <f t="shared" si="14"/>
        <v>2.99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7"/>
  <sheetViews>
    <sheetView workbookViewId="0">
      <pane ySplit="5" topLeftCell="A421" activePane="bottomLeft" state="frozen"/>
      <selection pane="bottomLeft" activeCell="E448" sqref="E448"/>
    </sheetView>
  </sheetViews>
  <sheetFormatPr defaultRowHeight="13.2" x14ac:dyDescent="0.25"/>
  <cols>
    <col min="1" max="1" width="19.6640625" style="111" bestFit="1" customWidth="1"/>
    <col min="2" max="3" width="13" customWidth="1"/>
  </cols>
  <sheetData>
    <row r="1" spans="1:5" x14ac:dyDescent="0.25">
      <c r="A1" s="112" t="s">
        <v>207</v>
      </c>
      <c r="E1" s="113" t="s">
        <v>208</v>
      </c>
    </row>
    <row r="2" spans="1:5" x14ac:dyDescent="0.25">
      <c r="A2" s="112"/>
      <c r="E2" s="113" t="s">
        <v>211</v>
      </c>
    </row>
    <row r="3" spans="1:5" x14ac:dyDescent="0.25">
      <c r="A3" s="112"/>
    </row>
    <row r="4" spans="1:5" x14ac:dyDescent="0.25">
      <c r="A4" s="111" t="s">
        <v>206</v>
      </c>
    </row>
    <row r="5" spans="1:5" x14ac:dyDescent="0.25">
      <c r="B5" s="113" t="s">
        <v>209</v>
      </c>
      <c r="C5" s="113" t="s">
        <v>210</v>
      </c>
    </row>
    <row r="6" spans="1:5" hidden="1" x14ac:dyDescent="0.25">
      <c r="A6" s="94">
        <v>1960</v>
      </c>
      <c r="B6" s="113"/>
    </row>
    <row r="7" spans="1:5" hidden="1" x14ac:dyDescent="0.25">
      <c r="A7" s="94">
        <v>1961</v>
      </c>
      <c r="B7" s="113"/>
    </row>
    <row r="8" spans="1:5" hidden="1" x14ac:dyDescent="0.25">
      <c r="A8" s="94">
        <v>1962</v>
      </c>
      <c r="B8" s="113"/>
    </row>
    <row r="9" spans="1:5" hidden="1" x14ac:dyDescent="0.25">
      <c r="A9" s="94">
        <v>1963</v>
      </c>
      <c r="B9" s="113"/>
    </row>
    <row r="10" spans="1:5" hidden="1" x14ac:dyDescent="0.25">
      <c r="A10" s="94">
        <v>1964</v>
      </c>
      <c r="B10" s="113">
        <v>0.23</v>
      </c>
      <c r="C10" s="113">
        <v>3.06</v>
      </c>
    </row>
    <row r="11" spans="1:5" hidden="1" x14ac:dyDescent="0.25">
      <c r="A11" s="94">
        <v>1965</v>
      </c>
      <c r="B11" s="113">
        <v>0.18</v>
      </c>
      <c r="C11" s="113">
        <v>3.01</v>
      </c>
    </row>
    <row r="12" spans="1:5" hidden="1" x14ac:dyDescent="0.25">
      <c r="A12" s="94">
        <v>1966</v>
      </c>
      <c r="B12" s="113">
        <v>0.18</v>
      </c>
      <c r="C12" s="113">
        <v>3.19</v>
      </c>
    </row>
    <row r="13" spans="1:5" hidden="1" x14ac:dyDescent="0.25">
      <c r="A13" s="94">
        <v>1967</v>
      </c>
      <c r="B13" s="113">
        <v>0.18</v>
      </c>
      <c r="C13" s="113">
        <v>3.41</v>
      </c>
    </row>
    <row r="14" spans="1:5" hidden="1" x14ac:dyDescent="0.25">
      <c r="A14" s="94">
        <v>1968</v>
      </c>
      <c r="B14">
        <v>0.17</v>
      </c>
      <c r="C14" s="113">
        <v>3.47</v>
      </c>
    </row>
    <row r="15" spans="1:5" hidden="1" x14ac:dyDescent="0.25">
      <c r="A15" s="94">
        <v>1969</v>
      </c>
      <c r="B15" s="113">
        <v>0.21</v>
      </c>
      <c r="C15" s="113">
        <v>3.31</v>
      </c>
    </row>
    <row r="16" spans="1:5" hidden="1" x14ac:dyDescent="0.25">
      <c r="A16" s="94">
        <v>1970</v>
      </c>
      <c r="B16" s="113">
        <v>0.2</v>
      </c>
      <c r="C16" s="113">
        <v>3.04</v>
      </c>
    </row>
    <row r="17" spans="1:3" hidden="1" x14ac:dyDescent="0.25">
      <c r="A17" s="94">
        <v>1971</v>
      </c>
      <c r="B17" s="113">
        <v>0.21</v>
      </c>
      <c r="C17" s="113">
        <v>3.59</v>
      </c>
    </row>
    <row r="18" spans="1:3" hidden="1" x14ac:dyDescent="0.25">
      <c r="A18" s="94">
        <v>1972</v>
      </c>
      <c r="B18" s="113">
        <v>0.22</v>
      </c>
      <c r="C18" s="113">
        <v>3.59</v>
      </c>
    </row>
    <row r="19" spans="1:3" hidden="1" x14ac:dyDescent="0.25">
      <c r="A19" s="94">
        <v>1973</v>
      </c>
      <c r="B19" s="113">
        <v>0.23</v>
      </c>
      <c r="C19" s="113">
        <v>4.1100000000000003</v>
      </c>
    </row>
    <row r="20" spans="1:3" hidden="1" x14ac:dyDescent="0.25">
      <c r="A20" s="94">
        <v>1974</v>
      </c>
      <c r="B20" s="113">
        <v>0.32</v>
      </c>
      <c r="C20" s="113">
        <v>6.29</v>
      </c>
    </row>
    <row r="21" spans="1:3" hidden="1" x14ac:dyDescent="0.25">
      <c r="A21" s="94">
        <v>1975</v>
      </c>
      <c r="B21" s="113">
        <v>0.39</v>
      </c>
      <c r="C21" s="113">
        <v>6.65</v>
      </c>
    </row>
    <row r="22" spans="1:3" hidden="1" x14ac:dyDescent="0.25">
      <c r="A22" s="94">
        <v>1976</v>
      </c>
      <c r="B22" s="113">
        <v>0.46</v>
      </c>
      <c r="C22" s="113">
        <v>6.75</v>
      </c>
    </row>
    <row r="23" spans="1:3" hidden="1" x14ac:dyDescent="0.25">
      <c r="A23" s="94">
        <v>1977</v>
      </c>
      <c r="B23" s="113">
        <v>0.61</v>
      </c>
      <c r="C23" s="113">
        <v>7.38</v>
      </c>
    </row>
    <row r="24" spans="1:3" hidden="1" x14ac:dyDescent="0.25">
      <c r="A24" s="94">
        <v>1978</v>
      </c>
      <c r="B24" s="113">
        <v>0.79</v>
      </c>
      <c r="C24" s="113">
        <v>8.27</v>
      </c>
    </row>
    <row r="25" spans="1:3" hidden="1" x14ac:dyDescent="0.25">
      <c r="A25" s="94">
        <v>1979</v>
      </c>
      <c r="B25" s="113">
        <v>1</v>
      </c>
      <c r="C25" s="113">
        <v>9.99</v>
      </c>
    </row>
    <row r="26" spans="1:3" hidden="1" x14ac:dyDescent="0.25">
      <c r="A26" s="94">
        <v>1980</v>
      </c>
      <c r="B26" s="113">
        <v>1.27</v>
      </c>
      <c r="C26" s="113">
        <v>17.739999999999998</v>
      </c>
    </row>
    <row r="27" spans="1:3" hidden="1" x14ac:dyDescent="0.25">
      <c r="A27" s="94">
        <v>1981</v>
      </c>
      <c r="B27" s="113">
        <v>1.67</v>
      </c>
      <c r="C27" s="113">
        <v>35.08</v>
      </c>
    </row>
    <row r="28" spans="1:3" hidden="1" x14ac:dyDescent="0.25">
      <c r="A28" s="94">
        <v>1982</v>
      </c>
      <c r="B28" s="113">
        <v>2.21</v>
      </c>
      <c r="C28" s="113">
        <v>32.33</v>
      </c>
    </row>
    <row r="29" spans="1:3" hidden="1" x14ac:dyDescent="0.25">
      <c r="A29" s="94">
        <v>1983</v>
      </c>
      <c r="B29" s="113">
        <v>2.48</v>
      </c>
      <c r="C29" s="113">
        <v>28.64</v>
      </c>
    </row>
    <row r="30" spans="1:3" hidden="1" x14ac:dyDescent="0.25">
      <c r="A30" s="94">
        <v>1984</v>
      </c>
      <c r="B30" s="113">
        <v>2.56</v>
      </c>
      <c r="C30" s="113">
        <v>29.44</v>
      </c>
    </row>
    <row r="31" spans="1:3" hidden="1" x14ac:dyDescent="0.25">
      <c r="A31" s="94">
        <v>1985</v>
      </c>
      <c r="B31" s="113">
        <v>2.37</v>
      </c>
      <c r="C31" s="113">
        <v>27.4</v>
      </c>
    </row>
    <row r="32" spans="1:3" hidden="1" x14ac:dyDescent="0.25">
      <c r="A32" s="94">
        <v>1986</v>
      </c>
      <c r="B32" s="113">
        <v>1.87</v>
      </c>
      <c r="C32" s="113">
        <v>15.78</v>
      </c>
    </row>
    <row r="33" spans="1:3" hidden="1" x14ac:dyDescent="0.25">
      <c r="A33" s="94">
        <v>1987</v>
      </c>
      <c r="B33" s="113">
        <v>1.65</v>
      </c>
      <c r="C33" s="113">
        <v>17.850000000000001</v>
      </c>
    </row>
    <row r="34" spans="1:3" hidden="1" x14ac:dyDescent="0.25">
      <c r="A34" s="94">
        <v>1988</v>
      </c>
      <c r="B34" s="113">
        <v>1.86</v>
      </c>
      <c r="C34" s="113">
        <v>14.67</v>
      </c>
    </row>
    <row r="35" spans="1:3" hidden="1" x14ac:dyDescent="0.25">
      <c r="A35" s="94">
        <v>1989</v>
      </c>
      <c r="B35" s="113">
        <v>1.77</v>
      </c>
      <c r="C35" s="113">
        <v>17.920000000000002</v>
      </c>
    </row>
    <row r="36" spans="1:3" hidden="1" x14ac:dyDescent="0.25">
      <c r="A36" s="94">
        <v>1990</v>
      </c>
      <c r="B36" s="113">
        <v>1.79</v>
      </c>
      <c r="C36" s="113">
        <v>22.76</v>
      </c>
    </row>
    <row r="37" spans="1:3" hidden="1" x14ac:dyDescent="0.25">
      <c r="A37" s="111">
        <v>33239</v>
      </c>
      <c r="B37" s="113">
        <v>1.85</v>
      </c>
      <c r="C37" s="113">
        <v>23.09</v>
      </c>
    </row>
    <row r="38" spans="1:3" hidden="1" x14ac:dyDescent="0.25">
      <c r="A38" s="111">
        <v>33270</v>
      </c>
      <c r="B38" s="113">
        <v>1.58</v>
      </c>
      <c r="C38" s="113">
        <v>19.260000000000002</v>
      </c>
    </row>
    <row r="39" spans="1:3" hidden="1" x14ac:dyDescent="0.25">
      <c r="A39" s="111">
        <v>33298</v>
      </c>
      <c r="B39" s="113">
        <v>1.51</v>
      </c>
      <c r="C39" s="113">
        <v>18.510000000000002</v>
      </c>
    </row>
    <row r="40" spans="1:3" hidden="1" x14ac:dyDescent="0.25">
      <c r="A40" s="111">
        <v>33329</v>
      </c>
      <c r="B40" s="113">
        <v>1.49</v>
      </c>
      <c r="C40" s="113">
        <v>19.329999999999998</v>
      </c>
    </row>
    <row r="41" spans="1:3" hidden="1" x14ac:dyDescent="0.25">
      <c r="A41" s="111">
        <v>33359</v>
      </c>
      <c r="B41" s="113">
        <v>1.46</v>
      </c>
      <c r="C41" s="113">
        <v>19.54</v>
      </c>
    </row>
    <row r="42" spans="1:3" hidden="1" x14ac:dyDescent="0.25">
      <c r="A42" s="111">
        <v>33390</v>
      </c>
      <c r="B42" s="113">
        <v>1.38</v>
      </c>
      <c r="C42" s="113">
        <v>18.63</v>
      </c>
    </row>
    <row r="43" spans="1:3" hidden="1" x14ac:dyDescent="0.25">
      <c r="A43" s="111">
        <v>33420</v>
      </c>
      <c r="B43" s="113">
        <v>1.36</v>
      </c>
      <c r="C43" s="113">
        <v>19.739999999999998</v>
      </c>
    </row>
    <row r="44" spans="1:3" hidden="1" x14ac:dyDescent="0.25">
      <c r="A44" s="111">
        <v>33451</v>
      </c>
      <c r="B44" s="113">
        <v>1.3</v>
      </c>
      <c r="C44" s="113">
        <v>20.04</v>
      </c>
    </row>
    <row r="45" spans="1:3" hidden="1" x14ac:dyDescent="0.25">
      <c r="A45" s="111">
        <v>33482</v>
      </c>
      <c r="B45" s="113">
        <v>1.49</v>
      </c>
      <c r="C45" s="113">
        <v>20.28</v>
      </c>
    </row>
    <row r="46" spans="1:3" hidden="1" x14ac:dyDescent="0.25">
      <c r="A46" s="111">
        <v>33512</v>
      </c>
      <c r="B46" s="113">
        <v>1.77</v>
      </c>
      <c r="C46" s="113">
        <v>21.77</v>
      </c>
    </row>
    <row r="47" spans="1:3" hidden="1" x14ac:dyDescent="0.25">
      <c r="A47" s="111">
        <v>33543</v>
      </c>
      <c r="B47" s="113">
        <v>1.79</v>
      </c>
      <c r="C47" s="113">
        <v>21.01</v>
      </c>
    </row>
    <row r="48" spans="1:3" hidden="1" x14ac:dyDescent="0.25">
      <c r="A48" s="111">
        <v>33573</v>
      </c>
      <c r="B48" s="113">
        <v>1.83</v>
      </c>
      <c r="C48" s="113">
        <v>17.64</v>
      </c>
    </row>
    <row r="49" spans="1:3" hidden="1" x14ac:dyDescent="0.25">
      <c r="A49" s="111">
        <v>33604</v>
      </c>
      <c r="B49" s="113">
        <v>1.67</v>
      </c>
      <c r="C49" s="113">
        <v>17.25</v>
      </c>
    </row>
    <row r="50" spans="1:3" hidden="1" x14ac:dyDescent="0.25">
      <c r="A50" s="111">
        <v>33635</v>
      </c>
      <c r="B50" s="113">
        <v>1.25</v>
      </c>
      <c r="C50" s="113">
        <v>17.29</v>
      </c>
    </row>
    <row r="51" spans="1:3" hidden="1" x14ac:dyDescent="0.25">
      <c r="A51" s="111">
        <v>33664</v>
      </c>
      <c r="B51" s="113">
        <v>1.33</v>
      </c>
      <c r="C51" s="113">
        <v>17.21</v>
      </c>
    </row>
    <row r="52" spans="1:3" hidden="1" x14ac:dyDescent="0.25">
      <c r="A52" s="111">
        <v>33695</v>
      </c>
      <c r="B52" s="113">
        <v>1.47</v>
      </c>
      <c r="C52" s="113">
        <v>18.71</v>
      </c>
    </row>
    <row r="53" spans="1:3" hidden="1" x14ac:dyDescent="0.25">
      <c r="A53" s="111">
        <v>33725</v>
      </c>
      <c r="B53" s="113">
        <v>1.7</v>
      </c>
      <c r="C53" s="113">
        <v>19.37</v>
      </c>
    </row>
    <row r="54" spans="1:3" hidden="1" x14ac:dyDescent="0.25">
      <c r="A54" s="111">
        <v>33756</v>
      </c>
      <c r="B54" s="113">
        <v>1.83</v>
      </c>
      <c r="C54" s="113">
        <v>20.77</v>
      </c>
    </row>
    <row r="55" spans="1:3" hidden="1" x14ac:dyDescent="0.25">
      <c r="A55" s="111">
        <v>33786</v>
      </c>
      <c r="B55" s="113">
        <v>1.37</v>
      </c>
      <c r="C55" s="113">
        <v>21.35</v>
      </c>
    </row>
    <row r="56" spans="1:3" hidden="1" x14ac:dyDescent="0.25">
      <c r="A56" s="111">
        <v>33817</v>
      </c>
      <c r="B56" s="113">
        <v>1.81</v>
      </c>
      <c r="C56" s="113">
        <v>19.86</v>
      </c>
    </row>
    <row r="57" spans="1:3" hidden="1" x14ac:dyDescent="0.25">
      <c r="A57" s="111">
        <v>33848</v>
      </c>
      <c r="B57" s="113">
        <v>1.87</v>
      </c>
      <c r="C57" s="113">
        <v>20.14</v>
      </c>
    </row>
    <row r="58" spans="1:3" hidden="1" x14ac:dyDescent="0.25">
      <c r="A58" s="111">
        <v>33878</v>
      </c>
      <c r="B58" s="113">
        <v>2.44</v>
      </c>
      <c r="C58" s="113">
        <v>20.37</v>
      </c>
    </row>
    <row r="59" spans="1:3" hidden="1" x14ac:dyDescent="0.25">
      <c r="A59" s="111">
        <v>33909</v>
      </c>
      <c r="B59" s="113">
        <v>2.2999999999999998</v>
      </c>
      <c r="C59" s="113">
        <v>18.850000000000001</v>
      </c>
    </row>
    <row r="60" spans="1:3" hidden="1" x14ac:dyDescent="0.25">
      <c r="A60" s="111">
        <v>33939</v>
      </c>
      <c r="B60" s="113">
        <v>2.17</v>
      </c>
      <c r="C60" s="113">
        <v>18.059999999999999</v>
      </c>
    </row>
    <row r="61" spans="1:3" hidden="1" x14ac:dyDescent="0.25">
      <c r="A61" s="111">
        <v>33970</v>
      </c>
      <c r="B61" s="113">
        <v>2.14</v>
      </c>
      <c r="C61" s="113">
        <v>17.63</v>
      </c>
    </row>
    <row r="62" spans="1:3" hidden="1" x14ac:dyDescent="0.25">
      <c r="A62" s="111">
        <v>34001</v>
      </c>
      <c r="B62" s="113">
        <v>2.37</v>
      </c>
      <c r="C62" s="113">
        <v>18.54</v>
      </c>
    </row>
    <row r="63" spans="1:3" hidden="1" x14ac:dyDescent="0.25">
      <c r="A63" s="111">
        <v>34029</v>
      </c>
      <c r="B63" s="113">
        <v>2.11</v>
      </c>
      <c r="C63" s="113">
        <v>18.71</v>
      </c>
    </row>
    <row r="64" spans="1:3" hidden="1" x14ac:dyDescent="0.25">
      <c r="A64" s="111">
        <v>34060</v>
      </c>
      <c r="B64" s="113">
        <v>2.1800000000000002</v>
      </c>
      <c r="C64" s="113">
        <v>18.91</v>
      </c>
    </row>
    <row r="65" spans="1:3" hidden="1" x14ac:dyDescent="0.25">
      <c r="A65" s="111">
        <v>34090</v>
      </c>
      <c r="B65" s="113">
        <v>0.85</v>
      </c>
      <c r="C65" s="113">
        <v>18.239999999999998</v>
      </c>
    </row>
    <row r="66" spans="1:3" hidden="1" x14ac:dyDescent="0.25">
      <c r="A66" s="111">
        <v>34121</v>
      </c>
      <c r="B66" s="113">
        <v>1.92</v>
      </c>
      <c r="C66" s="113">
        <v>17.43</v>
      </c>
    </row>
    <row r="67" spans="1:3" hidden="1" x14ac:dyDescent="0.25">
      <c r="A67" s="111">
        <v>34151</v>
      </c>
      <c r="B67" s="113">
        <v>2.06</v>
      </c>
      <c r="C67" s="113">
        <v>16.059999999999999</v>
      </c>
    </row>
    <row r="68" spans="1:3" hidden="1" x14ac:dyDescent="0.25">
      <c r="A68" s="111">
        <v>34182</v>
      </c>
      <c r="B68" s="113">
        <v>2.66</v>
      </c>
      <c r="C68" s="113">
        <v>16.28</v>
      </c>
    </row>
    <row r="69" spans="1:3" hidden="1" x14ac:dyDescent="0.25">
      <c r="A69" s="111">
        <v>34213</v>
      </c>
      <c r="B69" s="113">
        <v>2.44</v>
      </c>
      <c r="C69" s="113">
        <v>15.75</v>
      </c>
    </row>
    <row r="70" spans="1:3" hidden="1" x14ac:dyDescent="0.25">
      <c r="A70" s="111">
        <v>34243</v>
      </c>
      <c r="B70" s="113">
        <v>2.16</v>
      </c>
      <c r="C70" s="113">
        <v>16.38</v>
      </c>
    </row>
    <row r="71" spans="1:3" hidden="1" x14ac:dyDescent="0.25">
      <c r="A71" s="111">
        <v>34274</v>
      </c>
      <c r="B71" s="113">
        <v>2.2799999999999998</v>
      </c>
      <c r="C71" s="113">
        <v>15.12</v>
      </c>
    </row>
    <row r="72" spans="1:3" hidden="1" x14ac:dyDescent="0.25">
      <c r="A72" s="111">
        <v>34304</v>
      </c>
      <c r="B72" s="113">
        <v>2.4700000000000002</v>
      </c>
      <c r="C72" s="113">
        <v>13.07</v>
      </c>
    </row>
    <row r="73" spans="1:3" hidden="1" x14ac:dyDescent="0.25">
      <c r="A73" s="111">
        <v>34335</v>
      </c>
      <c r="B73" s="113">
        <v>2.08</v>
      </c>
      <c r="C73" s="113">
        <v>13.27</v>
      </c>
    </row>
    <row r="74" spans="1:3" hidden="1" x14ac:dyDescent="0.25">
      <c r="A74" s="111">
        <v>34366</v>
      </c>
      <c r="B74" s="113">
        <v>2.46</v>
      </c>
      <c r="C74" s="113">
        <v>13.04</v>
      </c>
    </row>
    <row r="75" spans="1:3" hidden="1" x14ac:dyDescent="0.25">
      <c r="A75" s="111">
        <v>34394</v>
      </c>
      <c r="B75" s="113">
        <v>2.46</v>
      </c>
      <c r="C75" s="113">
        <v>13.17</v>
      </c>
    </row>
    <row r="76" spans="1:3" hidden="1" x14ac:dyDescent="0.25">
      <c r="A76" s="111">
        <v>34425</v>
      </c>
      <c r="B76" s="113">
        <v>2.11</v>
      </c>
      <c r="C76" s="113">
        <v>14.79</v>
      </c>
    </row>
    <row r="77" spans="1:3" hidden="1" x14ac:dyDescent="0.25">
      <c r="A77" s="111">
        <v>34455</v>
      </c>
      <c r="B77" s="113">
        <v>2.19</v>
      </c>
      <c r="C77" s="113">
        <v>16.21</v>
      </c>
    </row>
    <row r="78" spans="1:3" hidden="1" x14ac:dyDescent="0.25">
      <c r="A78" s="111">
        <v>34486</v>
      </c>
      <c r="B78" s="113">
        <v>1.93</v>
      </c>
      <c r="C78" s="113">
        <v>17.239999999999998</v>
      </c>
    </row>
    <row r="79" spans="1:3" hidden="1" x14ac:dyDescent="0.25">
      <c r="A79" s="111">
        <v>34516</v>
      </c>
      <c r="B79" s="113">
        <v>1.95</v>
      </c>
      <c r="C79" s="113">
        <v>17.510000000000002</v>
      </c>
    </row>
    <row r="80" spans="1:3" hidden="1" x14ac:dyDescent="0.25">
      <c r="A80" s="111">
        <v>34547</v>
      </c>
      <c r="B80" s="113">
        <v>1.88</v>
      </c>
      <c r="C80" s="113">
        <v>16.59</v>
      </c>
    </row>
    <row r="81" spans="1:3" hidden="1" x14ac:dyDescent="0.25">
      <c r="A81" s="111">
        <v>34578</v>
      </c>
      <c r="B81" s="113">
        <v>1.6</v>
      </c>
      <c r="C81" s="113">
        <v>15.73</v>
      </c>
    </row>
    <row r="82" spans="1:3" hidden="1" x14ac:dyDescent="0.25">
      <c r="A82" s="111">
        <v>34608</v>
      </c>
      <c r="B82" s="113">
        <v>1.52</v>
      </c>
      <c r="C82" s="113">
        <v>16.07</v>
      </c>
    </row>
    <row r="83" spans="1:3" hidden="1" x14ac:dyDescent="0.25">
      <c r="A83" s="111">
        <v>34639</v>
      </c>
      <c r="B83" s="113">
        <v>1.78</v>
      </c>
      <c r="C83" s="113">
        <v>16.670000000000002</v>
      </c>
    </row>
    <row r="84" spans="1:3" hidden="1" x14ac:dyDescent="0.25">
      <c r="A84" s="111">
        <v>34669</v>
      </c>
      <c r="B84" s="113">
        <v>1.82</v>
      </c>
      <c r="C84" s="113">
        <v>15.96</v>
      </c>
    </row>
    <row r="85" spans="1:3" hidden="1" x14ac:dyDescent="0.25">
      <c r="A85" s="111">
        <v>34700</v>
      </c>
      <c r="B85" s="113">
        <v>1.73</v>
      </c>
      <c r="C85" s="113">
        <v>16.82</v>
      </c>
    </row>
    <row r="86" spans="1:3" hidden="1" x14ac:dyDescent="0.25">
      <c r="A86" s="111">
        <v>34731</v>
      </c>
      <c r="B86" s="113">
        <v>1.59</v>
      </c>
      <c r="C86" s="113">
        <v>17.3</v>
      </c>
    </row>
    <row r="87" spans="1:3" hidden="1" x14ac:dyDescent="0.25">
      <c r="A87" s="111">
        <v>34759</v>
      </c>
      <c r="B87" s="113">
        <v>1.74</v>
      </c>
      <c r="C87" s="113">
        <v>17.39</v>
      </c>
    </row>
    <row r="88" spans="1:3" hidden="1" x14ac:dyDescent="0.25">
      <c r="A88" s="111">
        <v>34790</v>
      </c>
      <c r="B88" s="113">
        <v>1.75</v>
      </c>
      <c r="C88" s="113">
        <v>18.399999999999999</v>
      </c>
    </row>
    <row r="89" spans="1:3" hidden="1" x14ac:dyDescent="0.25">
      <c r="A89" s="111">
        <v>34820</v>
      </c>
      <c r="B89" s="113">
        <v>1.73</v>
      </c>
      <c r="C89" s="113">
        <v>17.73</v>
      </c>
    </row>
    <row r="90" spans="1:3" hidden="1" x14ac:dyDescent="0.25">
      <c r="A90" s="111">
        <v>34851</v>
      </c>
      <c r="B90" s="113">
        <v>1.76</v>
      </c>
      <c r="C90" s="113">
        <v>16.64</v>
      </c>
    </row>
    <row r="91" spans="1:3" hidden="1" x14ac:dyDescent="0.25">
      <c r="A91" s="111">
        <v>34881</v>
      </c>
      <c r="B91" s="113">
        <v>1.3</v>
      </c>
      <c r="C91" s="113">
        <v>15.73</v>
      </c>
    </row>
    <row r="92" spans="1:3" hidden="1" x14ac:dyDescent="0.25">
      <c r="A92" s="111">
        <v>34912</v>
      </c>
      <c r="B92" s="113">
        <v>1.43</v>
      </c>
      <c r="C92" s="113">
        <v>16.86</v>
      </c>
    </row>
    <row r="93" spans="1:3" hidden="1" x14ac:dyDescent="0.25">
      <c r="A93" s="111">
        <v>34943</v>
      </c>
      <c r="B93" s="113">
        <v>1.44</v>
      </c>
      <c r="C93" s="113">
        <v>16.84</v>
      </c>
    </row>
    <row r="94" spans="1:3" hidden="1" x14ac:dyDescent="0.25">
      <c r="A94" s="111">
        <v>34973</v>
      </c>
      <c r="B94" s="113">
        <v>1.72</v>
      </c>
      <c r="C94" s="113">
        <v>15.83</v>
      </c>
    </row>
    <row r="95" spans="1:3" hidden="1" x14ac:dyDescent="0.25">
      <c r="A95" s="111">
        <v>35004</v>
      </c>
      <c r="B95" s="113">
        <v>3.36</v>
      </c>
      <c r="C95" s="113">
        <v>16.89</v>
      </c>
    </row>
    <row r="96" spans="1:3" hidden="1" x14ac:dyDescent="0.25">
      <c r="A96" s="111">
        <v>35034</v>
      </c>
      <c r="B96" s="113">
        <v>1.8</v>
      </c>
      <c r="C96" s="113">
        <v>18.37</v>
      </c>
    </row>
    <row r="97" spans="1:3" hidden="1" x14ac:dyDescent="0.25">
      <c r="A97" s="111">
        <v>35065</v>
      </c>
      <c r="B97" s="113">
        <v>3.7</v>
      </c>
      <c r="C97" s="113">
        <v>18.190000000000001</v>
      </c>
    </row>
    <row r="98" spans="1:3" hidden="1" x14ac:dyDescent="0.25">
      <c r="A98" s="111">
        <v>35096</v>
      </c>
      <c r="B98" s="113">
        <v>3.4</v>
      </c>
      <c r="C98" s="113">
        <v>19.04</v>
      </c>
    </row>
    <row r="99" spans="1:3" hidden="1" x14ac:dyDescent="0.25">
      <c r="A99" s="111">
        <v>35125</v>
      </c>
      <c r="B99" s="113">
        <v>2.9</v>
      </c>
      <c r="C99" s="113">
        <v>20.63</v>
      </c>
    </row>
    <row r="100" spans="1:3" hidden="1" x14ac:dyDescent="0.25">
      <c r="A100" s="111">
        <v>35156</v>
      </c>
      <c r="B100" s="113">
        <v>2.72</v>
      </c>
      <c r="C100" s="113">
        <v>21.65</v>
      </c>
    </row>
    <row r="101" spans="1:3" hidden="1" x14ac:dyDescent="0.25">
      <c r="A101" s="111">
        <v>35186</v>
      </c>
      <c r="B101" s="113">
        <v>2.2400000000000002</v>
      </c>
      <c r="C101" s="113">
        <v>22.18</v>
      </c>
    </row>
    <row r="102" spans="1:3" hidden="1" x14ac:dyDescent="0.25">
      <c r="A102" s="111">
        <v>35217</v>
      </c>
      <c r="B102" s="113">
        <v>2.4900000000000002</v>
      </c>
      <c r="C102" s="113">
        <v>18.920000000000002</v>
      </c>
    </row>
    <row r="103" spans="1:3" hidden="1" x14ac:dyDescent="0.25">
      <c r="A103" s="111">
        <v>35247</v>
      </c>
      <c r="B103" s="113">
        <v>2.7</v>
      </c>
      <c r="C103" s="113">
        <v>19.739999999999998</v>
      </c>
    </row>
    <row r="104" spans="1:3" hidden="1" x14ac:dyDescent="0.25">
      <c r="A104" s="111">
        <v>35278</v>
      </c>
      <c r="B104" s="113">
        <v>2.36</v>
      </c>
      <c r="C104" s="113">
        <v>20.91</v>
      </c>
    </row>
    <row r="105" spans="1:3" hidden="1" x14ac:dyDescent="0.25">
      <c r="A105" s="111">
        <v>35309</v>
      </c>
      <c r="B105" s="113">
        <v>1.77</v>
      </c>
      <c r="C105" s="113">
        <v>22.59</v>
      </c>
    </row>
    <row r="106" spans="1:3" hidden="1" x14ac:dyDescent="0.25">
      <c r="A106" s="111">
        <v>35339</v>
      </c>
      <c r="B106" s="113">
        <v>1.97</v>
      </c>
      <c r="C106" s="113">
        <v>24.05</v>
      </c>
    </row>
    <row r="107" spans="1:3" hidden="1" x14ac:dyDescent="0.25">
      <c r="A107" s="111">
        <v>35370</v>
      </c>
      <c r="B107" s="113">
        <v>2.83</v>
      </c>
      <c r="C107" s="113">
        <v>22.88</v>
      </c>
    </row>
    <row r="108" spans="1:3" hidden="1" x14ac:dyDescent="0.25">
      <c r="A108" s="111">
        <v>35400</v>
      </c>
      <c r="B108" s="113">
        <v>4.28</v>
      </c>
      <c r="C108" s="113">
        <v>24.13</v>
      </c>
    </row>
    <row r="109" spans="1:3" hidden="1" x14ac:dyDescent="0.25">
      <c r="A109" s="111">
        <v>35431</v>
      </c>
      <c r="B109" s="113">
        <v>4.17</v>
      </c>
      <c r="C109" s="113">
        <v>24.71</v>
      </c>
    </row>
    <row r="110" spans="1:3" hidden="1" x14ac:dyDescent="0.25">
      <c r="A110" s="111">
        <v>35462</v>
      </c>
      <c r="B110" s="113">
        <v>2.93</v>
      </c>
      <c r="C110" s="113">
        <v>21.32</v>
      </c>
    </row>
    <row r="111" spans="1:3" hidden="1" x14ac:dyDescent="0.25">
      <c r="A111" s="111">
        <v>35490</v>
      </c>
      <c r="B111" s="113">
        <v>1.87</v>
      </c>
      <c r="C111" s="113">
        <v>19.649999999999999</v>
      </c>
    </row>
    <row r="112" spans="1:3" hidden="1" x14ac:dyDescent="0.25">
      <c r="A112" s="111">
        <v>35521</v>
      </c>
      <c r="B112" s="113">
        <v>1.89</v>
      </c>
      <c r="C112" s="113">
        <v>18.579999999999998</v>
      </c>
    </row>
    <row r="113" spans="1:3" hidden="1" x14ac:dyDescent="0.25">
      <c r="A113" s="111">
        <v>35551</v>
      </c>
      <c r="B113" s="113">
        <v>2.4300000000000002</v>
      </c>
      <c r="C113" s="113">
        <v>19.05</v>
      </c>
    </row>
    <row r="114" spans="1:3" hidden="1" x14ac:dyDescent="0.25">
      <c r="A114" s="111">
        <v>35582</v>
      </c>
      <c r="B114" s="113">
        <v>2.41</v>
      </c>
      <c r="C114" s="113">
        <v>17.510000000000002</v>
      </c>
    </row>
    <row r="115" spans="1:3" hidden="1" x14ac:dyDescent="0.25">
      <c r="A115" s="111">
        <v>35612</v>
      </c>
      <c r="B115" s="113">
        <v>2.25</v>
      </c>
      <c r="C115" s="113">
        <v>17.95</v>
      </c>
    </row>
    <row r="116" spans="1:3" hidden="1" x14ac:dyDescent="0.25">
      <c r="A116" s="111">
        <v>35643</v>
      </c>
      <c r="B116" s="113">
        <v>1.94</v>
      </c>
      <c r="C116" s="113">
        <v>17.850000000000001</v>
      </c>
    </row>
    <row r="117" spans="1:3" hidden="1" x14ac:dyDescent="0.25">
      <c r="A117" s="111">
        <v>35674</v>
      </c>
      <c r="B117" s="113">
        <v>2.58</v>
      </c>
      <c r="C117" s="113">
        <v>18.350000000000001</v>
      </c>
    </row>
    <row r="118" spans="1:3" hidden="1" x14ac:dyDescent="0.25">
      <c r="A118" s="111">
        <v>35704</v>
      </c>
      <c r="B118" s="113">
        <v>3.2</v>
      </c>
      <c r="C118" s="113">
        <v>19.84</v>
      </c>
    </row>
    <row r="119" spans="1:3" hidden="1" x14ac:dyDescent="0.25">
      <c r="A119" s="111">
        <v>35735</v>
      </c>
      <c r="B119" s="113">
        <v>3.23</v>
      </c>
      <c r="C119" s="113">
        <v>18.86</v>
      </c>
    </row>
    <row r="120" spans="1:3" hidden="1" x14ac:dyDescent="0.25">
      <c r="A120" s="111">
        <v>35765</v>
      </c>
      <c r="B120" s="113">
        <v>2.59</v>
      </c>
      <c r="C120" s="113">
        <v>16.98</v>
      </c>
    </row>
    <row r="121" spans="1:3" hidden="1" x14ac:dyDescent="0.25">
      <c r="A121" s="111">
        <v>35796</v>
      </c>
      <c r="B121" s="113">
        <v>2.33</v>
      </c>
      <c r="C121" s="113">
        <v>14.47</v>
      </c>
    </row>
    <row r="122" spans="1:3" hidden="1" x14ac:dyDescent="0.25">
      <c r="A122" s="111">
        <v>35827</v>
      </c>
      <c r="B122" s="113">
        <v>1.93</v>
      </c>
      <c r="C122" s="113">
        <v>13.55</v>
      </c>
    </row>
    <row r="123" spans="1:3" hidden="1" x14ac:dyDescent="0.25">
      <c r="A123" s="111">
        <v>35855</v>
      </c>
      <c r="B123" s="113">
        <v>2.33</v>
      </c>
      <c r="C123" s="113">
        <v>12.32</v>
      </c>
    </row>
    <row r="124" spans="1:3" hidden="1" x14ac:dyDescent="0.25">
      <c r="A124" s="111">
        <v>35886</v>
      </c>
      <c r="B124" s="113">
        <v>2.37</v>
      </c>
      <c r="C124" s="113">
        <v>13.1</v>
      </c>
    </row>
    <row r="125" spans="1:3" hidden="1" x14ac:dyDescent="0.25">
      <c r="A125" s="111">
        <v>35916</v>
      </c>
      <c r="B125" s="113">
        <v>2.33</v>
      </c>
      <c r="C125" s="113">
        <v>12.6</v>
      </c>
    </row>
    <row r="126" spans="1:3" hidden="1" x14ac:dyDescent="0.25">
      <c r="A126" s="111">
        <v>35947</v>
      </c>
      <c r="B126" s="113">
        <v>2.1800000000000002</v>
      </c>
      <c r="C126" s="113">
        <v>11.41</v>
      </c>
    </row>
    <row r="127" spans="1:3" hidden="1" x14ac:dyDescent="0.25">
      <c r="A127" s="111">
        <v>35977</v>
      </c>
      <c r="B127" s="113">
        <v>2.5</v>
      </c>
      <c r="C127" s="113">
        <v>12.64</v>
      </c>
    </row>
    <row r="128" spans="1:3" hidden="1" x14ac:dyDescent="0.25">
      <c r="A128" s="111">
        <v>36008</v>
      </c>
      <c r="B128" s="113">
        <v>1.99</v>
      </c>
      <c r="C128" s="113">
        <v>11.16</v>
      </c>
    </row>
    <row r="129" spans="1:3" hidden="1" x14ac:dyDescent="0.25">
      <c r="A129" s="111">
        <v>36039</v>
      </c>
      <c r="B129" s="113">
        <v>1.65</v>
      </c>
      <c r="C129" s="113">
        <v>12.81</v>
      </c>
    </row>
    <row r="130" spans="1:3" hidden="1" x14ac:dyDescent="0.25">
      <c r="A130" s="111">
        <v>36069</v>
      </c>
      <c r="B130" s="113">
        <v>2.2599999999999998</v>
      </c>
      <c r="C130" s="113">
        <v>11.18</v>
      </c>
    </row>
    <row r="131" spans="1:3" hidden="1" x14ac:dyDescent="0.25">
      <c r="A131" s="111">
        <v>36100</v>
      </c>
      <c r="B131" s="113">
        <v>2.15</v>
      </c>
      <c r="C131" s="113">
        <v>9.89</v>
      </c>
    </row>
    <row r="132" spans="1:3" hidden="1" x14ac:dyDescent="0.25">
      <c r="A132" s="111">
        <v>36130</v>
      </c>
      <c r="B132" s="113">
        <v>2.58</v>
      </c>
      <c r="C132" s="113">
        <v>12.53</v>
      </c>
    </row>
    <row r="133" spans="1:3" hidden="1" x14ac:dyDescent="0.25">
      <c r="A133" s="111">
        <v>36161</v>
      </c>
      <c r="B133" s="113">
        <v>1.93</v>
      </c>
      <c r="C133" s="113">
        <v>10.46</v>
      </c>
    </row>
    <row r="134" spans="1:3" hidden="1" x14ac:dyDescent="0.25">
      <c r="A134" s="111">
        <v>36192</v>
      </c>
      <c r="B134" s="113">
        <v>2.02</v>
      </c>
      <c r="C134" s="113">
        <v>9.89</v>
      </c>
    </row>
    <row r="135" spans="1:3" hidden="1" x14ac:dyDescent="0.25">
      <c r="A135" s="111">
        <v>36220</v>
      </c>
      <c r="B135" s="113">
        <v>1.84</v>
      </c>
      <c r="C135" s="113">
        <v>11.7</v>
      </c>
    </row>
    <row r="136" spans="1:3" hidden="1" x14ac:dyDescent="0.25">
      <c r="A136" s="111">
        <v>36251</v>
      </c>
      <c r="B136" s="113">
        <v>1.99</v>
      </c>
      <c r="C136" s="113">
        <v>13.48</v>
      </c>
    </row>
    <row r="137" spans="1:3" hidden="1" x14ac:dyDescent="0.25">
      <c r="A137" s="111">
        <v>36281</v>
      </c>
      <c r="B137" s="113">
        <v>2.4</v>
      </c>
      <c r="C137" s="113">
        <v>15.4</v>
      </c>
    </row>
    <row r="138" spans="1:3" hidden="1" x14ac:dyDescent="0.25">
      <c r="A138" s="111">
        <v>36312</v>
      </c>
      <c r="B138" s="113">
        <v>2.27</v>
      </c>
      <c r="C138" s="113">
        <v>14.92</v>
      </c>
    </row>
    <row r="139" spans="1:3" hidden="1" x14ac:dyDescent="0.25">
      <c r="A139" s="111">
        <v>36342</v>
      </c>
      <c r="B139" s="113">
        <v>2.48</v>
      </c>
      <c r="C139" s="113">
        <v>16.739999999999998</v>
      </c>
    </row>
    <row r="140" spans="1:3" hidden="1" x14ac:dyDescent="0.25">
      <c r="A140" s="111">
        <v>36373</v>
      </c>
      <c r="B140" s="113">
        <v>2.83</v>
      </c>
      <c r="C140" s="113">
        <v>17.329999999999998</v>
      </c>
    </row>
    <row r="141" spans="1:3" hidden="1" x14ac:dyDescent="0.25">
      <c r="A141" s="111">
        <v>36404</v>
      </c>
      <c r="B141" s="113">
        <v>3.08</v>
      </c>
      <c r="C141" s="113">
        <v>21.83</v>
      </c>
    </row>
    <row r="142" spans="1:3" hidden="1" x14ac:dyDescent="0.25">
      <c r="A142" s="111">
        <v>36434</v>
      </c>
      <c r="B142" s="113">
        <v>2.75</v>
      </c>
      <c r="C142" s="113">
        <v>20.58</v>
      </c>
    </row>
    <row r="143" spans="1:3" hidden="1" x14ac:dyDescent="0.25">
      <c r="A143" s="111">
        <v>36465</v>
      </c>
      <c r="B143" s="113">
        <v>3.11</v>
      </c>
      <c r="C143" s="113">
        <v>23.75</v>
      </c>
    </row>
    <row r="144" spans="1:3" hidden="1" x14ac:dyDescent="0.25">
      <c r="A144" s="111">
        <v>36495</v>
      </c>
      <c r="B144" s="113">
        <v>2.33</v>
      </c>
      <c r="C144" s="113">
        <v>30.58</v>
      </c>
    </row>
    <row r="145" spans="1:3" hidden="1" x14ac:dyDescent="0.25">
      <c r="A145" s="111">
        <v>36526</v>
      </c>
      <c r="B145" s="113">
        <v>2.52</v>
      </c>
      <c r="C145" s="113">
        <v>24.75</v>
      </c>
    </row>
    <row r="146" spans="1:3" hidden="1" x14ac:dyDescent="0.25">
      <c r="A146" s="111">
        <v>36557</v>
      </c>
      <c r="B146" s="113">
        <v>2.8</v>
      </c>
      <c r="C146" s="113">
        <v>26.33</v>
      </c>
    </row>
    <row r="147" spans="1:3" hidden="1" x14ac:dyDescent="0.25">
      <c r="A147" s="111">
        <v>36586</v>
      </c>
      <c r="B147" s="113">
        <v>2.75</v>
      </c>
      <c r="C147" s="113">
        <v>23.55</v>
      </c>
    </row>
    <row r="148" spans="1:3" hidden="1" x14ac:dyDescent="0.25">
      <c r="A148" s="111">
        <v>36617</v>
      </c>
      <c r="B148" s="113">
        <v>3.01</v>
      </c>
      <c r="C148" s="113">
        <v>22.86</v>
      </c>
    </row>
    <row r="149" spans="1:3" hidden="1" x14ac:dyDescent="0.25">
      <c r="A149" s="111">
        <v>36647</v>
      </c>
      <c r="B149" s="113">
        <v>3.39</v>
      </c>
      <c r="C149" s="113">
        <v>23.58</v>
      </c>
    </row>
    <row r="150" spans="1:3" hidden="1" x14ac:dyDescent="0.25">
      <c r="A150" s="111">
        <v>36678</v>
      </c>
      <c r="B150" s="113">
        <v>4.6399999999999997</v>
      </c>
      <c r="C150" s="113">
        <v>25.95</v>
      </c>
    </row>
    <row r="151" spans="1:3" hidden="1" x14ac:dyDescent="0.25">
      <c r="A151" s="111">
        <v>36708</v>
      </c>
      <c r="B151" s="113">
        <v>4.05</v>
      </c>
      <c r="C151" s="113">
        <v>24.37</v>
      </c>
    </row>
    <row r="152" spans="1:3" hidden="1" x14ac:dyDescent="0.25">
      <c r="A152" s="111">
        <v>36739</v>
      </c>
      <c r="B152" s="113">
        <v>4.25</v>
      </c>
      <c r="C152" s="113">
        <v>24.16</v>
      </c>
    </row>
    <row r="153" spans="1:3" hidden="1" x14ac:dyDescent="0.25">
      <c r="A153" s="111">
        <v>36770</v>
      </c>
      <c r="B153" s="113">
        <v>5.13</v>
      </c>
      <c r="C153" s="113">
        <v>29.14</v>
      </c>
    </row>
    <row r="154" spans="1:3" hidden="1" x14ac:dyDescent="0.25">
      <c r="A154" s="111">
        <v>36800</v>
      </c>
      <c r="B154" s="113">
        <v>5.71</v>
      </c>
      <c r="C154" s="113">
        <v>30.52</v>
      </c>
    </row>
    <row r="155" spans="1:3" hidden="1" x14ac:dyDescent="0.25">
      <c r="A155" s="111">
        <v>36831</v>
      </c>
      <c r="B155" s="113">
        <v>4.63</v>
      </c>
      <c r="C155" s="113">
        <v>34.299999999999997</v>
      </c>
    </row>
    <row r="156" spans="1:3" hidden="1" x14ac:dyDescent="0.25">
      <c r="A156" s="111">
        <v>36861</v>
      </c>
      <c r="B156" s="113">
        <v>7.03</v>
      </c>
      <c r="C156" s="113">
        <v>22.04</v>
      </c>
    </row>
    <row r="157" spans="1:3" hidden="1" x14ac:dyDescent="0.25">
      <c r="A157" s="111">
        <v>36892</v>
      </c>
      <c r="B157" s="113">
        <v>12.49</v>
      </c>
      <c r="C157" s="113">
        <v>19.55</v>
      </c>
    </row>
    <row r="158" spans="1:3" hidden="1" x14ac:dyDescent="0.25">
      <c r="A158" s="111">
        <v>36923</v>
      </c>
      <c r="B158" s="113">
        <v>6.2</v>
      </c>
      <c r="C158" s="113">
        <v>21.56</v>
      </c>
    </row>
    <row r="159" spans="1:3" hidden="1" x14ac:dyDescent="0.25">
      <c r="A159" s="111">
        <v>36951</v>
      </c>
      <c r="B159" s="113">
        <v>4.97</v>
      </c>
      <c r="C159" s="113">
        <v>18.760000000000002</v>
      </c>
    </row>
    <row r="160" spans="1:3" hidden="1" x14ac:dyDescent="0.25">
      <c r="A160" s="111">
        <v>36982</v>
      </c>
      <c r="B160" s="113">
        <v>5.68</v>
      </c>
      <c r="C160" s="113">
        <v>18.63</v>
      </c>
    </row>
    <row r="161" spans="1:3" hidden="1" x14ac:dyDescent="0.25">
      <c r="A161" s="111">
        <v>37012</v>
      </c>
      <c r="B161" s="113">
        <v>4.8600000000000003</v>
      </c>
      <c r="C161" s="113">
        <v>22.77</v>
      </c>
    </row>
    <row r="162" spans="1:3" hidden="1" x14ac:dyDescent="0.25">
      <c r="A162" s="111">
        <v>37043</v>
      </c>
      <c r="B162" s="113">
        <v>3.76</v>
      </c>
      <c r="C162" s="113">
        <v>23.46</v>
      </c>
    </row>
    <row r="163" spans="1:3" hidden="1" x14ac:dyDescent="0.25">
      <c r="A163" s="111">
        <v>37073</v>
      </c>
      <c r="B163" s="113">
        <v>3.27</v>
      </c>
      <c r="C163" s="113">
        <v>21.23</v>
      </c>
    </row>
    <row r="164" spans="1:3" hidden="1" x14ac:dyDescent="0.25">
      <c r="A164" s="111">
        <v>37104</v>
      </c>
      <c r="B164" s="113">
        <v>3.16</v>
      </c>
      <c r="C164" s="113">
        <v>19.95</v>
      </c>
    </row>
    <row r="165" spans="1:3" hidden="1" x14ac:dyDescent="0.25">
      <c r="A165" s="111">
        <v>37135</v>
      </c>
      <c r="B165" s="113">
        <v>2.33</v>
      </c>
      <c r="C165" s="113">
        <v>22.99</v>
      </c>
    </row>
    <row r="166" spans="1:3" hidden="1" x14ac:dyDescent="0.25">
      <c r="A166" s="111">
        <v>37165</v>
      </c>
      <c r="B166" s="113">
        <v>2.98</v>
      </c>
      <c r="C166" s="113">
        <v>16.53</v>
      </c>
    </row>
    <row r="167" spans="1:3" hidden="1" x14ac:dyDescent="0.25">
      <c r="A167" s="111">
        <v>37196</v>
      </c>
      <c r="B167" s="113">
        <v>2.4700000000000002</v>
      </c>
      <c r="C167" s="113">
        <v>16.190000000000001</v>
      </c>
    </row>
    <row r="168" spans="1:3" hidden="1" x14ac:dyDescent="0.25">
      <c r="A168" s="111">
        <v>37226</v>
      </c>
      <c r="B168" s="113">
        <v>2.48</v>
      </c>
      <c r="C168" s="113">
        <v>16.14</v>
      </c>
    </row>
    <row r="169" spans="1:3" hidden="1" x14ac:dyDescent="0.25">
      <c r="A169" s="111">
        <v>37257</v>
      </c>
      <c r="B169" s="113">
        <v>2.4700000000000002</v>
      </c>
      <c r="C169" s="113">
        <v>17.2</v>
      </c>
    </row>
    <row r="170" spans="1:3" hidden="1" x14ac:dyDescent="0.25">
      <c r="A170" s="111">
        <v>37288</v>
      </c>
      <c r="B170" s="113">
        <v>2.2000000000000002</v>
      </c>
      <c r="C170" s="113">
        <v>18.38</v>
      </c>
    </row>
    <row r="171" spans="1:3" hidden="1" x14ac:dyDescent="0.25">
      <c r="A171" s="111">
        <v>37316</v>
      </c>
      <c r="B171" s="113">
        <v>2.69</v>
      </c>
      <c r="C171" s="113">
        <v>22.82</v>
      </c>
    </row>
    <row r="172" spans="1:3" hidden="1" x14ac:dyDescent="0.25">
      <c r="A172" s="111">
        <v>37347</v>
      </c>
      <c r="B172" s="113">
        <v>3.55</v>
      </c>
      <c r="C172" s="113">
        <v>26.75</v>
      </c>
    </row>
    <row r="173" spans="1:3" hidden="1" x14ac:dyDescent="0.25">
      <c r="A173" s="111">
        <v>37377</v>
      </c>
      <c r="B173" s="113">
        <v>3.36</v>
      </c>
      <c r="C173" s="113">
        <v>27.73</v>
      </c>
    </row>
    <row r="174" spans="1:3" hidden="1" x14ac:dyDescent="0.25">
      <c r="A174" s="111">
        <v>37408</v>
      </c>
      <c r="B174" s="113">
        <v>3.37</v>
      </c>
      <c r="C174" s="113">
        <v>25.89</v>
      </c>
    </row>
    <row r="175" spans="1:3" hidden="1" x14ac:dyDescent="0.25">
      <c r="A175" s="111">
        <v>37438</v>
      </c>
      <c r="B175" s="113">
        <v>3.16</v>
      </c>
      <c r="C175" s="113">
        <v>23.87</v>
      </c>
    </row>
    <row r="176" spans="1:3" hidden="1" x14ac:dyDescent="0.25">
      <c r="A176" s="111">
        <v>37469</v>
      </c>
      <c r="B176" s="113">
        <v>2.94</v>
      </c>
      <c r="C176" s="113">
        <v>25.15</v>
      </c>
    </row>
    <row r="177" spans="1:3" hidden="1" x14ac:dyDescent="0.25">
      <c r="A177" s="111">
        <v>37500</v>
      </c>
      <c r="B177" s="113">
        <v>3.29</v>
      </c>
      <c r="C177" s="113">
        <v>27.58</v>
      </c>
    </row>
    <row r="178" spans="1:3" hidden="1" x14ac:dyDescent="0.25">
      <c r="A178" s="111">
        <v>37530</v>
      </c>
      <c r="B178" s="113">
        <v>3.84</v>
      </c>
      <c r="C178" s="113">
        <v>25.26</v>
      </c>
    </row>
    <row r="179" spans="1:3" hidden="1" x14ac:dyDescent="0.25">
      <c r="A179" s="111">
        <v>37561</v>
      </c>
      <c r="B179" s="113">
        <v>4.25</v>
      </c>
      <c r="C179" s="113">
        <v>23.94</v>
      </c>
    </row>
    <row r="180" spans="1:3" hidden="1" x14ac:dyDescent="0.25">
      <c r="A180" s="111">
        <v>37591</v>
      </c>
      <c r="B180" s="113">
        <v>4.3600000000000003</v>
      </c>
      <c r="C180" s="113">
        <v>28.07</v>
      </c>
    </row>
    <row r="181" spans="1:3" hidden="1" x14ac:dyDescent="0.25">
      <c r="A181" s="111">
        <v>37622</v>
      </c>
      <c r="B181" s="113">
        <v>5.23</v>
      </c>
      <c r="C181" s="113">
        <v>33.33</v>
      </c>
    </row>
    <row r="182" spans="1:3" hidden="1" x14ac:dyDescent="0.25">
      <c r="A182" s="111">
        <v>37653</v>
      </c>
      <c r="B182" s="113">
        <v>6.06</v>
      </c>
      <c r="C182" s="113">
        <v>36.96</v>
      </c>
    </row>
    <row r="183" spans="1:3" hidden="1" x14ac:dyDescent="0.25">
      <c r="A183" s="111">
        <v>37681</v>
      </c>
      <c r="B183" s="113">
        <v>7.95</v>
      </c>
      <c r="C183" s="113">
        <v>32.549999999999997</v>
      </c>
    </row>
    <row r="184" spans="1:3" hidden="1" x14ac:dyDescent="0.25">
      <c r="A184" s="111">
        <v>37712</v>
      </c>
      <c r="B184" s="113">
        <v>5.3</v>
      </c>
      <c r="C184" s="113">
        <v>29.14</v>
      </c>
    </row>
    <row r="185" spans="1:3" hidden="1" x14ac:dyDescent="0.25">
      <c r="A185" s="111">
        <v>37742</v>
      </c>
      <c r="B185" s="113">
        <v>5.66</v>
      </c>
      <c r="C185" s="113">
        <v>28.21</v>
      </c>
    </row>
    <row r="186" spans="1:3" hidden="1" x14ac:dyDescent="0.25">
      <c r="A186" s="111">
        <v>37773</v>
      </c>
      <c r="B186" s="113">
        <v>6.5</v>
      </c>
      <c r="C186" s="113">
        <v>29.48</v>
      </c>
    </row>
    <row r="187" spans="1:3" hidden="1" x14ac:dyDescent="0.25">
      <c r="A187" s="111">
        <v>37803</v>
      </c>
      <c r="B187" s="113">
        <v>6.99</v>
      </c>
      <c r="C187" s="113">
        <v>28.54</v>
      </c>
    </row>
    <row r="188" spans="1:3" hidden="1" x14ac:dyDescent="0.25">
      <c r="A188" s="111">
        <v>37834</v>
      </c>
      <c r="B188" s="113">
        <v>4.93</v>
      </c>
      <c r="C188" s="113">
        <v>22.64</v>
      </c>
    </row>
    <row r="189" spans="1:3" hidden="1" x14ac:dyDescent="0.25">
      <c r="A189" s="111">
        <v>37865</v>
      </c>
      <c r="B189" s="113">
        <v>5.21</v>
      </c>
      <c r="C189" s="113">
        <v>29.67</v>
      </c>
    </row>
    <row r="190" spans="1:3" hidden="1" x14ac:dyDescent="0.25">
      <c r="A190" s="111">
        <v>37895</v>
      </c>
      <c r="B190" s="113">
        <v>4.6500000000000004</v>
      </c>
      <c r="C190" s="113">
        <v>29.22</v>
      </c>
    </row>
    <row r="191" spans="1:3" hidden="1" x14ac:dyDescent="0.25">
      <c r="A191" s="111">
        <v>37926</v>
      </c>
      <c r="B191" s="113">
        <v>4.66</v>
      </c>
      <c r="C191" s="113">
        <v>30.05</v>
      </c>
    </row>
    <row r="192" spans="1:3" hidden="1" x14ac:dyDescent="0.25">
      <c r="A192" s="111">
        <v>37956</v>
      </c>
      <c r="B192" s="113">
        <v>5.76</v>
      </c>
      <c r="C192" s="113">
        <v>27.49</v>
      </c>
    </row>
    <row r="193" spans="1:3" x14ac:dyDescent="0.25">
      <c r="A193" s="111">
        <v>37987</v>
      </c>
      <c r="B193">
        <v>6.23</v>
      </c>
      <c r="C193">
        <v>28.57</v>
      </c>
    </row>
    <row r="194" spans="1:3" x14ac:dyDescent="0.25">
      <c r="A194" s="111">
        <v>38018</v>
      </c>
      <c r="B194">
        <v>6.23</v>
      </c>
      <c r="C194">
        <v>31.29</v>
      </c>
    </row>
    <row r="195" spans="1:3" x14ac:dyDescent="0.25">
      <c r="A195" s="111">
        <v>38047</v>
      </c>
      <c r="B195">
        <v>5.92</v>
      </c>
      <c r="C195">
        <v>34.33</v>
      </c>
    </row>
    <row r="196" spans="1:3" x14ac:dyDescent="0.25">
      <c r="A196" s="111">
        <v>38078</v>
      </c>
      <c r="B196">
        <v>5.66</v>
      </c>
      <c r="C196">
        <v>35.53</v>
      </c>
    </row>
    <row r="197" spans="1:3" x14ac:dyDescent="0.25">
      <c r="A197" s="111">
        <v>38108</v>
      </c>
      <c r="B197">
        <v>6.3</v>
      </c>
      <c r="C197">
        <v>38.090000000000003</v>
      </c>
    </row>
    <row r="198" spans="1:3" x14ac:dyDescent="0.25">
      <c r="A198" s="111">
        <v>38139</v>
      </c>
      <c r="B198">
        <v>6.72</v>
      </c>
      <c r="C198">
        <v>36</v>
      </c>
    </row>
    <row r="199" spans="1:3" x14ac:dyDescent="0.25">
      <c r="A199" s="111">
        <v>38169</v>
      </c>
      <c r="B199">
        <v>6.3</v>
      </c>
      <c r="C199">
        <v>38.18</v>
      </c>
    </row>
    <row r="200" spans="1:3" x14ac:dyDescent="0.25">
      <c r="A200" s="111">
        <v>38200</v>
      </c>
      <c r="B200">
        <v>6.01</v>
      </c>
      <c r="C200">
        <v>41.5</v>
      </c>
    </row>
    <row r="201" spans="1:3" x14ac:dyDescent="0.25">
      <c r="A201" s="111">
        <v>38231</v>
      </c>
      <c r="B201">
        <v>5.26</v>
      </c>
      <c r="C201">
        <v>44.55</v>
      </c>
    </row>
    <row r="202" spans="1:3" x14ac:dyDescent="0.25">
      <c r="A202" s="111">
        <v>38261</v>
      </c>
      <c r="B202">
        <v>6.07</v>
      </c>
      <c r="C202">
        <v>50.66</v>
      </c>
    </row>
    <row r="203" spans="1:3" x14ac:dyDescent="0.25">
      <c r="A203" s="111">
        <v>38292</v>
      </c>
      <c r="B203">
        <v>7.01</v>
      </c>
      <c r="C203">
        <v>48.1</v>
      </c>
    </row>
    <row r="204" spans="1:3" x14ac:dyDescent="0.25">
      <c r="A204" s="111">
        <v>38322</v>
      </c>
      <c r="B204">
        <v>7.71</v>
      </c>
      <c r="C204">
        <v>41.87</v>
      </c>
    </row>
    <row r="205" spans="1:3" x14ac:dyDescent="0.25">
      <c r="A205" s="111">
        <v>38353</v>
      </c>
      <c r="B205">
        <v>6.25</v>
      </c>
      <c r="C205">
        <v>41.84</v>
      </c>
    </row>
    <row r="206" spans="1:3" x14ac:dyDescent="0.25">
      <c r="A206" s="111">
        <v>38384</v>
      </c>
      <c r="B206">
        <v>6.5</v>
      </c>
      <c r="C206">
        <v>46.01</v>
      </c>
    </row>
    <row r="207" spans="1:3" x14ac:dyDescent="0.25">
      <c r="A207" s="111">
        <v>38412</v>
      </c>
      <c r="B207">
        <v>6.85</v>
      </c>
      <c r="C207">
        <v>55.75</v>
      </c>
    </row>
    <row r="208" spans="1:3" x14ac:dyDescent="0.25">
      <c r="A208" s="111">
        <v>38443</v>
      </c>
      <c r="B208">
        <v>7.71</v>
      </c>
      <c r="C208">
        <v>43.67</v>
      </c>
    </row>
    <row r="209" spans="1:3" x14ac:dyDescent="0.25">
      <c r="A209" s="111">
        <v>38473</v>
      </c>
      <c r="B209">
        <v>7.06</v>
      </c>
      <c r="C209">
        <v>44.89</v>
      </c>
    </row>
    <row r="210" spans="1:3" x14ac:dyDescent="0.25">
      <c r="A210" s="111">
        <v>38504</v>
      </c>
      <c r="B210">
        <v>6.85</v>
      </c>
      <c r="C210">
        <v>50</v>
      </c>
    </row>
    <row r="211" spans="1:3" x14ac:dyDescent="0.25">
      <c r="A211" s="111">
        <v>38534</v>
      </c>
      <c r="B211">
        <v>7.42</v>
      </c>
      <c r="C211">
        <v>55.68</v>
      </c>
    </row>
    <row r="212" spans="1:3" x14ac:dyDescent="0.25">
      <c r="A212" s="111">
        <v>38565</v>
      </c>
      <c r="B212">
        <v>8.76</v>
      </c>
      <c r="C212">
        <v>59.98</v>
      </c>
    </row>
    <row r="213" spans="1:3" x14ac:dyDescent="0.25">
      <c r="A213" s="111">
        <v>38596</v>
      </c>
      <c r="B213">
        <v>12.31</v>
      </c>
      <c r="C213">
        <v>62.89</v>
      </c>
    </row>
    <row r="214" spans="1:3" x14ac:dyDescent="0.25">
      <c r="A214" s="111">
        <v>38626</v>
      </c>
      <c r="B214">
        <v>14.62</v>
      </c>
      <c r="C214">
        <v>56.97</v>
      </c>
    </row>
    <row r="215" spans="1:3" x14ac:dyDescent="0.25">
      <c r="A215" s="111">
        <v>38657</v>
      </c>
      <c r="B215">
        <v>11.72</v>
      </c>
      <c r="C215">
        <v>51.99</v>
      </c>
    </row>
    <row r="216" spans="1:3" x14ac:dyDescent="0.25">
      <c r="A216" s="111">
        <v>38687</v>
      </c>
      <c r="B216">
        <v>12.26</v>
      </c>
      <c r="C216">
        <v>56.74</v>
      </c>
    </row>
    <row r="217" spans="1:3" x14ac:dyDescent="0.25">
      <c r="A217" s="111">
        <v>38718</v>
      </c>
      <c r="B217">
        <v>10.48</v>
      </c>
      <c r="C217">
        <v>61.66</v>
      </c>
    </row>
    <row r="218" spans="1:3" x14ac:dyDescent="0.25">
      <c r="A218" s="111">
        <v>38749</v>
      </c>
      <c r="B218">
        <v>8.41</v>
      </c>
      <c r="C218">
        <v>59.21</v>
      </c>
    </row>
    <row r="219" spans="1:3" x14ac:dyDescent="0.25">
      <c r="A219" s="111">
        <v>38777</v>
      </c>
      <c r="B219">
        <v>7.32</v>
      </c>
      <c r="C219">
        <v>60.87</v>
      </c>
    </row>
    <row r="220" spans="1:3" x14ac:dyDescent="0.25">
      <c r="A220" s="111">
        <v>38808</v>
      </c>
      <c r="B220">
        <v>7.5</v>
      </c>
      <c r="C220">
        <v>60.85</v>
      </c>
    </row>
    <row r="221" spans="1:3" x14ac:dyDescent="0.25">
      <c r="A221" s="111">
        <v>38838</v>
      </c>
      <c r="B221">
        <v>7.13</v>
      </c>
      <c r="C221">
        <v>68.58</v>
      </c>
    </row>
    <row r="222" spans="1:3" x14ac:dyDescent="0.25">
      <c r="A222" s="111">
        <v>38869</v>
      </c>
      <c r="B222">
        <v>6.36</v>
      </c>
      <c r="C222">
        <v>67.67</v>
      </c>
    </row>
    <row r="223" spans="1:3" x14ac:dyDescent="0.25">
      <c r="A223" s="111">
        <v>38899</v>
      </c>
      <c r="B223">
        <v>6.52</v>
      </c>
      <c r="C223">
        <v>72.650000000000006</v>
      </c>
    </row>
    <row r="224" spans="1:3" x14ac:dyDescent="0.25">
      <c r="A224" s="111">
        <v>38930</v>
      </c>
      <c r="B224">
        <v>7.6</v>
      </c>
      <c r="C224">
        <v>70.86</v>
      </c>
    </row>
    <row r="225" spans="1:3" x14ac:dyDescent="0.25">
      <c r="A225" s="111">
        <v>38961</v>
      </c>
      <c r="B225">
        <v>6.2</v>
      </c>
      <c r="C225">
        <v>67.11</v>
      </c>
    </row>
    <row r="226" spans="1:3" x14ac:dyDescent="0.25">
      <c r="A226" s="111">
        <v>38991</v>
      </c>
      <c r="B226">
        <v>5.14</v>
      </c>
      <c r="C226">
        <v>54.44</v>
      </c>
    </row>
    <row r="227" spans="1:3" x14ac:dyDescent="0.25">
      <c r="A227" s="111">
        <v>39022</v>
      </c>
      <c r="B227">
        <v>7.66</v>
      </c>
      <c r="C227">
        <v>55.72</v>
      </c>
    </row>
    <row r="228" spans="1:3" x14ac:dyDescent="0.25">
      <c r="A228" s="111">
        <v>39052</v>
      </c>
      <c r="B228">
        <v>7.88</v>
      </c>
      <c r="C228">
        <v>57.29</v>
      </c>
    </row>
    <row r="229" spans="1:3" x14ac:dyDescent="0.25">
      <c r="A229" s="111">
        <v>39083</v>
      </c>
      <c r="B229">
        <v>6.42</v>
      </c>
      <c r="C229">
        <v>55.34</v>
      </c>
    </row>
    <row r="230" spans="1:3" x14ac:dyDescent="0.25">
      <c r="A230" s="111">
        <v>39114</v>
      </c>
      <c r="B230">
        <v>7.87</v>
      </c>
      <c r="C230">
        <v>57.5</v>
      </c>
    </row>
    <row r="231" spans="1:3" x14ac:dyDescent="0.25">
      <c r="A231" s="111">
        <v>39142</v>
      </c>
      <c r="B231">
        <v>7.69</v>
      </c>
      <c r="C231">
        <v>61.25</v>
      </c>
    </row>
    <row r="232" spans="1:3" x14ac:dyDescent="0.25">
      <c r="A232" s="111">
        <v>39173</v>
      </c>
      <c r="B232">
        <v>8.02</v>
      </c>
      <c r="C232">
        <v>62.98</v>
      </c>
    </row>
    <row r="233" spans="1:3" x14ac:dyDescent="0.25">
      <c r="A233" s="111">
        <v>39203</v>
      </c>
      <c r="B233">
        <v>8.07</v>
      </c>
      <c r="C233">
        <v>63.78</v>
      </c>
    </row>
    <row r="234" spans="1:3" x14ac:dyDescent="0.25">
      <c r="A234" s="111">
        <v>39234</v>
      </c>
      <c r="B234">
        <v>7.72</v>
      </c>
      <c r="C234">
        <v>66.97</v>
      </c>
    </row>
    <row r="235" spans="1:3" x14ac:dyDescent="0.25">
      <c r="A235" s="111">
        <v>39264</v>
      </c>
      <c r="B235">
        <v>6.88</v>
      </c>
      <c r="C235">
        <v>74.98</v>
      </c>
    </row>
    <row r="236" spans="1:3" x14ac:dyDescent="0.25">
      <c r="A236" s="111">
        <v>39295</v>
      </c>
      <c r="B236">
        <v>6.63</v>
      </c>
      <c r="C236">
        <v>72.709999999999994</v>
      </c>
    </row>
    <row r="237" spans="1:3" x14ac:dyDescent="0.25">
      <c r="A237" s="111">
        <v>39326</v>
      </c>
      <c r="B237">
        <v>6.18</v>
      </c>
      <c r="C237">
        <v>76.86</v>
      </c>
    </row>
    <row r="238" spans="1:3" x14ac:dyDescent="0.25">
      <c r="A238" s="111">
        <v>39356</v>
      </c>
      <c r="B238">
        <v>6.73</v>
      </c>
      <c r="C238">
        <v>82.78</v>
      </c>
    </row>
    <row r="239" spans="1:3" x14ac:dyDescent="0.25">
      <c r="A239" s="111">
        <v>39387</v>
      </c>
      <c r="B239">
        <v>8.0500000000000007</v>
      </c>
      <c r="C239">
        <v>97.36</v>
      </c>
    </row>
    <row r="240" spans="1:3" x14ac:dyDescent="0.25">
      <c r="A240" s="111">
        <v>39417</v>
      </c>
      <c r="B240">
        <v>8.08</v>
      </c>
      <c r="C240">
        <v>89.92</v>
      </c>
    </row>
    <row r="241" spans="1:3" x14ac:dyDescent="0.25">
      <c r="A241" s="111">
        <v>39448</v>
      </c>
      <c r="B241">
        <v>8.4</v>
      </c>
      <c r="C241">
        <v>94.16</v>
      </c>
    </row>
    <row r="242" spans="1:3" x14ac:dyDescent="0.25">
      <c r="A242" s="111">
        <v>39479</v>
      </c>
      <c r="B242">
        <v>8.93</v>
      </c>
      <c r="C242">
        <v>92.61</v>
      </c>
    </row>
    <row r="243" spans="1:3" x14ac:dyDescent="0.25">
      <c r="A243" s="111">
        <v>39508</v>
      </c>
      <c r="B243">
        <v>9.8800000000000008</v>
      </c>
      <c r="C243">
        <v>99.34</v>
      </c>
    </row>
    <row r="244" spans="1:3" x14ac:dyDescent="0.25">
      <c r="A244" s="111">
        <v>39539</v>
      </c>
      <c r="B244">
        <v>10.67</v>
      </c>
      <c r="C244">
        <v>110.74</v>
      </c>
    </row>
    <row r="245" spans="1:3" x14ac:dyDescent="0.25">
      <c r="A245" s="111">
        <v>39569</v>
      </c>
      <c r="B245">
        <v>12.01</v>
      </c>
      <c r="C245">
        <v>121.95</v>
      </c>
    </row>
    <row r="246" spans="1:3" x14ac:dyDescent="0.25">
      <c r="A246" s="111">
        <v>39600</v>
      </c>
      <c r="B246">
        <v>8.7899999999999991</v>
      </c>
      <c r="C246">
        <v>133.83000000000001</v>
      </c>
    </row>
    <row r="247" spans="1:3" x14ac:dyDescent="0.25">
      <c r="A247" s="111">
        <v>39630</v>
      </c>
      <c r="B247">
        <v>12.76</v>
      </c>
      <c r="C247">
        <v>124.94</v>
      </c>
    </row>
    <row r="248" spans="1:3" x14ac:dyDescent="0.25">
      <c r="A248" s="111">
        <v>39661</v>
      </c>
      <c r="B248">
        <v>9.2200000000000006</v>
      </c>
      <c r="C248">
        <v>114.84</v>
      </c>
    </row>
    <row r="249" spans="1:3" x14ac:dyDescent="0.25">
      <c r="A249" s="111">
        <v>39692</v>
      </c>
      <c r="B249">
        <v>8.4600000000000009</v>
      </c>
      <c r="C249">
        <v>106.6</v>
      </c>
    </row>
    <row r="250" spans="1:3" x14ac:dyDescent="0.25">
      <c r="A250" s="111">
        <v>39722</v>
      </c>
      <c r="B250">
        <v>7.37</v>
      </c>
      <c r="C250">
        <v>77.53</v>
      </c>
    </row>
    <row r="251" spans="1:3" x14ac:dyDescent="0.25">
      <c r="A251" s="111">
        <v>39753</v>
      </c>
      <c r="B251">
        <v>6.98</v>
      </c>
      <c r="C251">
        <v>59.12</v>
      </c>
    </row>
    <row r="252" spans="1:3" x14ac:dyDescent="0.25">
      <c r="A252" s="111">
        <v>39783</v>
      </c>
      <c r="B252">
        <v>6.53</v>
      </c>
      <c r="C252">
        <v>35.56</v>
      </c>
    </row>
    <row r="253" spans="1:3" x14ac:dyDescent="0.25">
      <c r="A253" s="111">
        <v>39814</v>
      </c>
      <c r="B253">
        <v>5.88</v>
      </c>
      <c r="C253">
        <v>36.99</v>
      </c>
    </row>
    <row r="254" spans="1:3" x14ac:dyDescent="0.25">
      <c r="A254" s="111">
        <v>39845</v>
      </c>
      <c r="B254">
        <v>4.42</v>
      </c>
      <c r="C254">
        <v>36.590000000000003</v>
      </c>
    </row>
    <row r="255" spans="1:3" x14ac:dyDescent="0.25">
      <c r="A255" s="111">
        <v>39873</v>
      </c>
      <c r="B255">
        <v>4.25</v>
      </c>
      <c r="C255">
        <v>45.7</v>
      </c>
    </row>
    <row r="256" spans="1:3" x14ac:dyDescent="0.25">
      <c r="A256" s="111">
        <v>39904</v>
      </c>
      <c r="B256">
        <v>3.79</v>
      </c>
      <c r="C256">
        <v>45.93</v>
      </c>
    </row>
    <row r="257" spans="1:3" x14ac:dyDescent="0.25">
      <c r="A257" s="111">
        <v>39934</v>
      </c>
      <c r="B257">
        <v>3.73</v>
      </c>
      <c r="C257">
        <v>55.16</v>
      </c>
    </row>
    <row r="258" spans="1:3" x14ac:dyDescent="0.25">
      <c r="A258" s="111">
        <v>39965</v>
      </c>
      <c r="B258">
        <v>3.97</v>
      </c>
      <c r="C258">
        <v>63.72</v>
      </c>
    </row>
    <row r="259" spans="1:3" x14ac:dyDescent="0.25">
      <c r="A259" s="111">
        <v>39995</v>
      </c>
      <c r="B259">
        <v>2.92</v>
      </c>
      <c r="C259">
        <v>60.67</v>
      </c>
    </row>
    <row r="260" spans="1:3" x14ac:dyDescent="0.25">
      <c r="A260" s="111">
        <v>40026</v>
      </c>
      <c r="B260">
        <v>3.4</v>
      </c>
      <c r="C260">
        <v>68.510000000000005</v>
      </c>
    </row>
    <row r="261" spans="1:3" x14ac:dyDescent="0.25">
      <c r="A261" s="111">
        <v>40057</v>
      </c>
      <c r="B261">
        <v>3.07</v>
      </c>
      <c r="C261">
        <v>67.03</v>
      </c>
    </row>
    <row r="262" spans="1:3" x14ac:dyDescent="0.25">
      <c r="A262" s="111">
        <v>40087</v>
      </c>
      <c r="B262">
        <v>4.04</v>
      </c>
      <c r="C262">
        <v>71.98</v>
      </c>
    </row>
    <row r="263" spans="1:3" x14ac:dyDescent="0.25">
      <c r="A263" s="111">
        <v>40118</v>
      </c>
      <c r="B263">
        <v>4.21</v>
      </c>
      <c r="C263">
        <v>72.62</v>
      </c>
    </row>
    <row r="264" spans="1:3" x14ac:dyDescent="0.25">
      <c r="A264" s="111">
        <v>40148</v>
      </c>
      <c r="B264">
        <v>4.9800000000000004</v>
      </c>
      <c r="C264">
        <v>65.61</v>
      </c>
    </row>
    <row r="265" spans="1:3" x14ac:dyDescent="0.25">
      <c r="A265" s="111">
        <v>40179</v>
      </c>
      <c r="B265">
        <v>5.86</v>
      </c>
      <c r="C265">
        <v>75.27</v>
      </c>
    </row>
    <row r="266" spans="1:3" x14ac:dyDescent="0.25">
      <c r="A266" s="111">
        <v>40210</v>
      </c>
      <c r="B266">
        <v>5.48</v>
      </c>
      <c r="C266">
        <v>76.19</v>
      </c>
    </row>
    <row r="267" spans="1:3" x14ac:dyDescent="0.25">
      <c r="A267" s="111">
        <v>40238</v>
      </c>
      <c r="B267">
        <v>4.8099999999999996</v>
      </c>
      <c r="C267">
        <v>76.92</v>
      </c>
    </row>
    <row r="268" spans="1:3" x14ac:dyDescent="0.25">
      <c r="A268" s="111">
        <v>40269</v>
      </c>
      <c r="B268">
        <v>4.17</v>
      </c>
      <c r="C268">
        <v>76.510000000000005</v>
      </c>
    </row>
    <row r="269" spans="1:3" x14ac:dyDescent="0.25">
      <c r="A269" s="111">
        <v>40299</v>
      </c>
      <c r="B269">
        <v>4.41</v>
      </c>
      <c r="C269">
        <v>74.97</v>
      </c>
    </row>
    <row r="270" spans="1:3" x14ac:dyDescent="0.25">
      <c r="A270" s="111">
        <v>40330</v>
      </c>
      <c r="B270">
        <v>4.84</v>
      </c>
      <c r="C270">
        <v>76.11</v>
      </c>
    </row>
    <row r="271" spans="1:3" x14ac:dyDescent="0.25">
      <c r="A271" s="111">
        <v>40360</v>
      </c>
      <c r="B271">
        <v>4.8600000000000003</v>
      </c>
      <c r="C271">
        <v>76.680000000000007</v>
      </c>
    </row>
    <row r="272" spans="1:3" x14ac:dyDescent="0.25">
      <c r="A272" s="111">
        <v>40391</v>
      </c>
      <c r="B272">
        <v>4.6399999999999997</v>
      </c>
      <c r="C272">
        <v>70.760000000000005</v>
      </c>
    </row>
    <row r="273" spans="1:3" x14ac:dyDescent="0.25">
      <c r="A273" s="111">
        <v>40422</v>
      </c>
      <c r="B273">
        <v>4.05</v>
      </c>
      <c r="C273">
        <v>75.98</v>
      </c>
    </row>
    <row r="274" spans="1:3" x14ac:dyDescent="0.25">
      <c r="A274" s="111">
        <v>40452</v>
      </c>
      <c r="B274">
        <v>3.78</v>
      </c>
      <c r="C274">
        <v>81.510000000000005</v>
      </c>
    </row>
    <row r="275" spans="1:3" x14ac:dyDescent="0.25">
      <c r="A275" s="111">
        <v>40483</v>
      </c>
      <c r="B275">
        <v>3.16</v>
      </c>
      <c r="C275">
        <v>83</v>
      </c>
    </row>
    <row r="276" spans="1:3" x14ac:dyDescent="0.25">
      <c r="A276" s="111">
        <v>40513</v>
      </c>
      <c r="B276">
        <v>4.47</v>
      </c>
      <c r="C276">
        <v>88.58</v>
      </c>
    </row>
    <row r="277" spans="1:3" x14ac:dyDescent="0.25">
      <c r="A277" s="111">
        <v>40544</v>
      </c>
      <c r="B277">
        <v>4.6399999999999997</v>
      </c>
      <c r="C277">
        <v>90.9</v>
      </c>
    </row>
    <row r="278" spans="1:3" x14ac:dyDescent="0.25">
      <c r="A278" s="111">
        <v>40575</v>
      </c>
      <c r="B278">
        <v>4.3600000000000003</v>
      </c>
      <c r="C278">
        <v>92.39</v>
      </c>
    </row>
    <row r="279" spans="1:3" x14ac:dyDescent="0.25">
      <c r="A279" s="111">
        <v>40603</v>
      </c>
      <c r="B279">
        <v>4.1399999999999997</v>
      </c>
      <c r="C279">
        <v>112.06</v>
      </c>
    </row>
    <row r="280" spans="1:3" x14ac:dyDescent="0.25">
      <c r="A280" s="111">
        <v>40634</v>
      </c>
      <c r="B280">
        <v>4.4400000000000004</v>
      </c>
      <c r="C280">
        <v>119.04</v>
      </c>
    </row>
    <row r="281" spans="1:3" x14ac:dyDescent="0.25">
      <c r="A281" s="111">
        <v>40664</v>
      </c>
      <c r="B281">
        <v>4.55</v>
      </c>
      <c r="C281">
        <v>114.2</v>
      </c>
    </row>
    <row r="282" spans="1:3" x14ac:dyDescent="0.25">
      <c r="A282" s="111">
        <v>40695</v>
      </c>
      <c r="B282">
        <v>4.71</v>
      </c>
      <c r="C282">
        <v>108.97</v>
      </c>
    </row>
    <row r="283" spans="1:3" x14ac:dyDescent="0.25">
      <c r="A283" s="111">
        <v>40725</v>
      </c>
      <c r="B283">
        <v>4.63</v>
      </c>
      <c r="C283">
        <v>109.44</v>
      </c>
    </row>
    <row r="284" spans="1:3" x14ac:dyDescent="0.25">
      <c r="A284" s="111">
        <v>40756</v>
      </c>
      <c r="B284">
        <v>4.47</v>
      </c>
      <c r="C284">
        <v>102.28</v>
      </c>
    </row>
    <row r="285" spans="1:3" x14ac:dyDescent="0.25">
      <c r="A285" s="111">
        <v>40787</v>
      </c>
      <c r="B285">
        <v>4.1500000000000004</v>
      </c>
      <c r="C285">
        <v>107</v>
      </c>
    </row>
    <row r="286" spans="1:3" x14ac:dyDescent="0.25">
      <c r="A286" s="111">
        <v>40817</v>
      </c>
      <c r="B286">
        <v>3.79</v>
      </c>
      <c r="C286">
        <v>113.07</v>
      </c>
    </row>
    <row r="287" spans="1:3" x14ac:dyDescent="0.25">
      <c r="A287" s="111">
        <v>40848</v>
      </c>
      <c r="B287">
        <v>3.53</v>
      </c>
      <c r="C287">
        <v>123.84</v>
      </c>
    </row>
    <row r="288" spans="1:3" x14ac:dyDescent="0.25">
      <c r="A288" s="111">
        <v>40878</v>
      </c>
      <c r="B288">
        <v>3.47</v>
      </c>
      <c r="C288">
        <v>113.45</v>
      </c>
    </row>
    <row r="289" spans="1:3" x14ac:dyDescent="0.25">
      <c r="A289" s="111">
        <v>40909</v>
      </c>
      <c r="B289">
        <v>3.03</v>
      </c>
      <c r="C289">
        <v>137.41</v>
      </c>
    </row>
    <row r="290" spans="1:3" x14ac:dyDescent="0.25">
      <c r="A290" s="111">
        <v>40940</v>
      </c>
      <c r="B290">
        <v>2.75</v>
      </c>
      <c r="C290">
        <v>110.83</v>
      </c>
    </row>
    <row r="291" spans="1:3" x14ac:dyDescent="0.25">
      <c r="A291" s="111">
        <v>40969</v>
      </c>
      <c r="B291">
        <v>2.4300000000000002</v>
      </c>
      <c r="C291">
        <v>122.35</v>
      </c>
    </row>
    <row r="292" spans="1:3" x14ac:dyDescent="0.25">
      <c r="A292" s="111">
        <v>41000</v>
      </c>
      <c r="B292">
        <v>2.17</v>
      </c>
      <c r="C292">
        <v>122.21</v>
      </c>
    </row>
    <row r="293" spans="1:3" x14ac:dyDescent="0.25">
      <c r="A293" s="111">
        <v>41030</v>
      </c>
      <c r="B293">
        <v>2.42</v>
      </c>
      <c r="C293">
        <v>112.92</v>
      </c>
    </row>
    <row r="294" spans="1:3" x14ac:dyDescent="0.25">
      <c r="A294" s="111">
        <v>41061</v>
      </c>
      <c r="B294">
        <v>2.52</v>
      </c>
      <c r="C294">
        <v>95.25</v>
      </c>
    </row>
    <row r="295" spans="1:3" x14ac:dyDescent="0.25">
      <c r="A295" s="111">
        <v>41091</v>
      </c>
      <c r="B295">
        <v>2.98</v>
      </c>
      <c r="C295">
        <v>98.41</v>
      </c>
    </row>
    <row r="296" spans="1:3" x14ac:dyDescent="0.25">
      <c r="A296" s="111">
        <v>41122</v>
      </c>
      <c r="B296">
        <v>3.04</v>
      </c>
      <c r="C296">
        <v>105.81</v>
      </c>
    </row>
    <row r="297" spans="1:3" x14ac:dyDescent="0.25">
      <c r="A297" s="111">
        <v>41153</v>
      </c>
      <c r="B297">
        <v>2.84</v>
      </c>
      <c r="C297">
        <v>109.64</v>
      </c>
    </row>
    <row r="298" spans="1:3" x14ac:dyDescent="0.25">
      <c r="A298" s="111">
        <v>41183</v>
      </c>
      <c r="B298">
        <v>3.32</v>
      </c>
      <c r="C298">
        <v>104.34</v>
      </c>
    </row>
    <row r="299" spans="1:3" x14ac:dyDescent="0.25">
      <c r="A299" s="111">
        <v>41214</v>
      </c>
      <c r="B299">
        <v>3.52</v>
      </c>
      <c r="C299">
        <v>104.54</v>
      </c>
    </row>
    <row r="300" spans="1:3" x14ac:dyDescent="0.25">
      <c r="A300" s="111">
        <v>41244</v>
      </c>
      <c r="B300">
        <v>3.53</v>
      </c>
      <c r="C300">
        <v>106.86</v>
      </c>
    </row>
    <row r="301" spans="1:3" x14ac:dyDescent="0.25">
      <c r="A301" s="111">
        <v>41275</v>
      </c>
      <c r="B301">
        <v>3.26</v>
      </c>
      <c r="C301">
        <v>112.8</v>
      </c>
    </row>
    <row r="302" spans="1:3" x14ac:dyDescent="0.25">
      <c r="A302" s="111">
        <v>41306</v>
      </c>
      <c r="B302">
        <v>3.33</v>
      </c>
      <c r="C302">
        <v>110.44</v>
      </c>
    </row>
    <row r="303" spans="1:3" x14ac:dyDescent="0.25">
      <c r="A303" s="111">
        <v>41334</v>
      </c>
      <c r="B303">
        <v>3.7</v>
      </c>
      <c r="C303">
        <v>110.75</v>
      </c>
    </row>
    <row r="304" spans="1:3" x14ac:dyDescent="0.25">
      <c r="A304" s="111">
        <v>41365</v>
      </c>
      <c r="B304">
        <v>4.1399999999999997</v>
      </c>
      <c r="C304">
        <v>110.17</v>
      </c>
    </row>
    <row r="305" spans="1:3" x14ac:dyDescent="0.25">
      <c r="A305" s="111">
        <v>41395</v>
      </c>
      <c r="B305">
        <v>4.12</v>
      </c>
      <c r="C305">
        <v>106.61</v>
      </c>
    </row>
    <row r="306" spans="1:3" x14ac:dyDescent="0.25">
      <c r="A306" s="111">
        <v>41426</v>
      </c>
      <c r="B306">
        <v>3.98</v>
      </c>
      <c r="C306">
        <v>103.13</v>
      </c>
    </row>
    <row r="307" spans="1:3" x14ac:dyDescent="0.25">
      <c r="A307" s="111">
        <v>41456</v>
      </c>
      <c r="B307">
        <v>3.66</v>
      </c>
      <c r="C307">
        <v>116.99</v>
      </c>
    </row>
    <row r="308" spans="1:3" x14ac:dyDescent="0.25">
      <c r="A308" s="111">
        <v>41487</v>
      </c>
      <c r="B308">
        <v>3.46</v>
      </c>
      <c r="C308">
        <v>110.43</v>
      </c>
    </row>
    <row r="309" spans="1:3" x14ac:dyDescent="0.25">
      <c r="A309" s="111">
        <v>41518</v>
      </c>
      <c r="B309">
        <v>3.61</v>
      </c>
      <c r="C309">
        <v>109.33</v>
      </c>
    </row>
    <row r="310" spans="1:3" x14ac:dyDescent="0.25">
      <c r="A310" s="111">
        <v>41548</v>
      </c>
      <c r="B310">
        <v>3.64</v>
      </c>
      <c r="C310">
        <v>100.61</v>
      </c>
    </row>
    <row r="311" spans="1:3" x14ac:dyDescent="0.25">
      <c r="A311" s="111">
        <v>41579</v>
      </c>
      <c r="B311">
        <v>3.56</v>
      </c>
      <c r="C311">
        <v>95.9</v>
      </c>
    </row>
    <row r="312" spans="1:3" x14ac:dyDescent="0.25">
      <c r="A312" s="111">
        <v>41609</v>
      </c>
      <c r="B312">
        <v>4.0599999999999996</v>
      </c>
      <c r="C312">
        <v>97.87</v>
      </c>
    </row>
    <row r="313" spans="1:3" x14ac:dyDescent="0.25">
      <c r="A313" s="111">
        <v>41640</v>
      </c>
      <c r="B313">
        <v>4.5199999999999996</v>
      </c>
      <c r="C313">
        <v>97.36</v>
      </c>
    </row>
    <row r="314" spans="1:3" x14ac:dyDescent="0.25">
      <c r="A314" s="111">
        <v>41671</v>
      </c>
      <c r="B314">
        <v>5.7</v>
      </c>
      <c r="C314">
        <v>106.72</v>
      </c>
    </row>
    <row r="315" spans="1:3" x14ac:dyDescent="0.25">
      <c r="A315" s="111">
        <v>41699</v>
      </c>
      <c r="B315">
        <v>4.8</v>
      </c>
      <c r="C315">
        <v>103.88</v>
      </c>
    </row>
    <row r="316" spans="1:3" x14ac:dyDescent="0.25">
      <c r="A316" s="111">
        <v>41730</v>
      </c>
      <c r="B316">
        <v>4.6100000000000003</v>
      </c>
      <c r="C316">
        <v>103.79</v>
      </c>
    </row>
    <row r="317" spans="1:3" x14ac:dyDescent="0.25">
      <c r="A317" s="111">
        <v>41760</v>
      </c>
      <c r="B317">
        <v>4.59</v>
      </c>
      <c r="C317">
        <v>102.49</v>
      </c>
    </row>
    <row r="318" spans="1:3" x14ac:dyDescent="0.25">
      <c r="A318" s="111">
        <v>41791</v>
      </c>
      <c r="B318">
        <v>4.5999999999999996</v>
      </c>
      <c r="C318">
        <v>105.31</v>
      </c>
    </row>
    <row r="319" spans="1:3" x14ac:dyDescent="0.25">
      <c r="A319" s="111">
        <v>41821</v>
      </c>
      <c r="B319">
        <v>4.18</v>
      </c>
      <c r="C319">
        <v>104.16</v>
      </c>
    </row>
    <row r="320" spans="1:3" x14ac:dyDescent="0.25">
      <c r="A320" s="111">
        <v>41852</v>
      </c>
      <c r="B320">
        <v>3.83</v>
      </c>
      <c r="C320">
        <v>98.38</v>
      </c>
    </row>
    <row r="321" spans="1:3" x14ac:dyDescent="0.25">
      <c r="A321" s="111">
        <v>41883</v>
      </c>
      <c r="B321">
        <v>3.92</v>
      </c>
      <c r="C321">
        <v>95.51</v>
      </c>
    </row>
    <row r="322" spans="1:3" x14ac:dyDescent="0.25">
      <c r="A322" s="111">
        <v>41913</v>
      </c>
      <c r="B322">
        <v>3.84</v>
      </c>
      <c r="C322">
        <v>85.72</v>
      </c>
    </row>
    <row r="323" spans="1:3" x14ac:dyDescent="0.25">
      <c r="A323" s="111">
        <v>41944</v>
      </c>
      <c r="B323">
        <v>3.94</v>
      </c>
      <c r="C323">
        <v>77.25</v>
      </c>
    </row>
    <row r="324" spans="1:3" x14ac:dyDescent="0.25">
      <c r="A324" s="111">
        <v>41974</v>
      </c>
      <c r="B324">
        <v>3.68</v>
      </c>
      <c r="C324">
        <v>61.1</v>
      </c>
    </row>
    <row r="325" spans="1:3" x14ac:dyDescent="0.25">
      <c r="A325" s="111">
        <v>42005</v>
      </c>
      <c r="B325">
        <v>3.03</v>
      </c>
      <c r="C325">
        <v>46.9</v>
      </c>
    </row>
    <row r="326" spans="1:3" x14ac:dyDescent="0.25">
      <c r="A326" s="111">
        <v>42036</v>
      </c>
      <c r="B326">
        <v>2.82</v>
      </c>
      <c r="C326">
        <v>48.37</v>
      </c>
    </row>
    <row r="327" spans="1:3" x14ac:dyDescent="0.25">
      <c r="A327" s="111">
        <v>42064</v>
      </c>
      <c r="B327">
        <v>2.73</v>
      </c>
      <c r="C327">
        <v>48.16</v>
      </c>
    </row>
    <row r="328" spans="1:3" x14ac:dyDescent="0.25">
      <c r="A328" s="111">
        <v>42095</v>
      </c>
      <c r="B328">
        <v>2.52</v>
      </c>
      <c r="C328">
        <v>55.33</v>
      </c>
    </row>
    <row r="329" spans="1:3" x14ac:dyDescent="0.25">
      <c r="A329" s="111">
        <v>42125</v>
      </c>
      <c r="B329">
        <v>2.7</v>
      </c>
      <c r="C329">
        <v>60.37</v>
      </c>
    </row>
    <row r="330" spans="1:3" x14ac:dyDescent="0.25">
      <c r="A330" s="111">
        <v>42156</v>
      </c>
      <c r="B330">
        <v>2.7</v>
      </c>
      <c r="C330">
        <v>61.85</v>
      </c>
    </row>
    <row r="331" spans="1:3" x14ac:dyDescent="0.25">
      <c r="A331" s="111">
        <v>42186</v>
      </c>
      <c r="B331">
        <v>2.74</v>
      </c>
      <c r="C331">
        <v>52.09</v>
      </c>
    </row>
    <row r="332" spans="1:3" x14ac:dyDescent="0.25">
      <c r="A332" s="111">
        <v>42217</v>
      </c>
      <c r="B332">
        <v>2.73</v>
      </c>
      <c r="C332">
        <v>43.57</v>
      </c>
    </row>
    <row r="333" spans="1:3" x14ac:dyDescent="0.25">
      <c r="A333" s="111">
        <v>42248</v>
      </c>
      <c r="B333">
        <v>2.5499999999999998</v>
      </c>
      <c r="C333">
        <v>45.74</v>
      </c>
    </row>
    <row r="334" spans="1:3" x14ac:dyDescent="0.25">
      <c r="A334" s="111">
        <v>42278</v>
      </c>
      <c r="B334">
        <v>2.31</v>
      </c>
      <c r="C334">
        <v>45.75</v>
      </c>
    </row>
    <row r="335" spans="1:3" x14ac:dyDescent="0.25">
      <c r="A335" s="111">
        <v>42309</v>
      </c>
      <c r="B335">
        <v>1.95</v>
      </c>
      <c r="C335">
        <v>40.33</v>
      </c>
    </row>
    <row r="336" spans="1:3" x14ac:dyDescent="0.25">
      <c r="A336" s="111">
        <v>42339</v>
      </c>
      <c r="B336">
        <v>1.85</v>
      </c>
      <c r="C336">
        <v>34.71</v>
      </c>
    </row>
    <row r="337" spans="1:3" x14ac:dyDescent="0.25">
      <c r="A337" s="111">
        <v>42370</v>
      </c>
      <c r="B337">
        <v>2.2000000000000002</v>
      </c>
      <c r="C337">
        <v>29.32</v>
      </c>
    </row>
    <row r="338" spans="1:3" x14ac:dyDescent="0.25">
      <c r="A338" s="111">
        <v>42401</v>
      </c>
      <c r="B338">
        <v>1.9</v>
      </c>
      <c r="C338">
        <v>26.52</v>
      </c>
    </row>
    <row r="339" spans="1:3" x14ac:dyDescent="0.25">
      <c r="A339" s="111">
        <v>42430</v>
      </c>
      <c r="B339">
        <v>1.59</v>
      </c>
      <c r="C339">
        <v>32.520000000000003</v>
      </c>
    </row>
    <row r="340" spans="1:3" x14ac:dyDescent="0.25">
      <c r="A340" s="111">
        <v>42461</v>
      </c>
      <c r="B340">
        <v>1.83</v>
      </c>
      <c r="C340">
        <v>35.78</v>
      </c>
    </row>
    <row r="341" spans="1:3" x14ac:dyDescent="0.25">
      <c r="A341" s="111">
        <v>42491</v>
      </c>
      <c r="B341">
        <v>1.78</v>
      </c>
      <c r="C341">
        <v>43.39</v>
      </c>
    </row>
    <row r="342" spans="1:3" x14ac:dyDescent="0.25">
      <c r="A342" s="111">
        <v>42522</v>
      </c>
      <c r="B342">
        <v>2.2799999999999998</v>
      </c>
      <c r="C342">
        <v>46.88</v>
      </c>
    </row>
    <row r="343" spans="1:3" x14ac:dyDescent="0.25">
      <c r="A343" s="111">
        <v>42552</v>
      </c>
      <c r="B343">
        <v>2.72</v>
      </c>
      <c r="C343">
        <v>42.95</v>
      </c>
    </row>
    <row r="344" spans="1:3" x14ac:dyDescent="0.25">
      <c r="A344" s="111">
        <v>42583</v>
      </c>
      <c r="B344">
        <v>2.63</v>
      </c>
      <c r="C344">
        <v>42.67</v>
      </c>
    </row>
    <row r="345" spans="1:3" x14ac:dyDescent="0.25">
      <c r="A345" s="111">
        <v>42614</v>
      </c>
      <c r="B345">
        <v>2.84</v>
      </c>
      <c r="C345">
        <v>42.64</v>
      </c>
    </row>
    <row r="346" spans="1:3" x14ac:dyDescent="0.25">
      <c r="A346" s="111">
        <v>42644</v>
      </c>
      <c r="B346">
        <v>2.87</v>
      </c>
      <c r="C346">
        <v>47.29</v>
      </c>
    </row>
    <row r="347" spans="1:3" x14ac:dyDescent="0.25">
      <c r="A347" s="111">
        <v>42675</v>
      </c>
      <c r="B347">
        <v>2.46</v>
      </c>
      <c r="C347">
        <v>43.49</v>
      </c>
    </row>
    <row r="348" spans="1:3" x14ac:dyDescent="0.25">
      <c r="A348" s="111">
        <v>42705</v>
      </c>
      <c r="B348">
        <v>3.39</v>
      </c>
      <c r="C348">
        <v>49.34</v>
      </c>
    </row>
    <row r="349" spans="1:3" x14ac:dyDescent="0.25">
      <c r="A349" s="111">
        <v>42736</v>
      </c>
      <c r="B349">
        <v>3.49</v>
      </c>
      <c r="C349">
        <v>50.22</v>
      </c>
    </row>
    <row r="350" spans="1:3" x14ac:dyDescent="0.25">
      <c r="A350" s="111">
        <v>42767</v>
      </c>
      <c r="B350">
        <v>2.89</v>
      </c>
      <c r="C350">
        <v>50.97</v>
      </c>
    </row>
    <row r="351" spans="1:3" x14ac:dyDescent="0.25">
      <c r="A351" s="111">
        <v>42795</v>
      </c>
      <c r="B351">
        <v>2.78</v>
      </c>
      <c r="C351">
        <v>48.05</v>
      </c>
    </row>
    <row r="352" spans="1:3" x14ac:dyDescent="0.25">
      <c r="A352" s="111">
        <v>42826</v>
      </c>
      <c r="B352">
        <v>3.19</v>
      </c>
      <c r="C352">
        <v>49.2</v>
      </c>
    </row>
    <row r="353" spans="1:3" x14ac:dyDescent="0.25">
      <c r="A353" s="111">
        <v>42856</v>
      </c>
      <c r="B353">
        <v>3.09</v>
      </c>
      <c r="C353">
        <v>47.51</v>
      </c>
    </row>
    <row r="354" spans="1:3" x14ac:dyDescent="0.25">
      <c r="A354" s="111">
        <v>42887</v>
      </c>
      <c r="B354">
        <v>2.96</v>
      </c>
      <c r="C354">
        <v>44.25</v>
      </c>
    </row>
    <row r="355" spans="1:3" x14ac:dyDescent="0.25">
      <c r="A355" s="111">
        <v>42917</v>
      </c>
      <c r="B355">
        <v>2.92</v>
      </c>
      <c r="C355">
        <v>45.65</v>
      </c>
    </row>
    <row r="356" spans="1:3" x14ac:dyDescent="0.25">
      <c r="A356" s="111">
        <v>42948</v>
      </c>
      <c r="B356">
        <v>2.88</v>
      </c>
      <c r="C356">
        <v>47.36</v>
      </c>
    </row>
    <row r="357" spans="1:3" x14ac:dyDescent="0.25">
      <c r="A357" s="111">
        <v>42979</v>
      </c>
      <c r="B357">
        <v>2.88</v>
      </c>
      <c r="C357">
        <v>49.11</v>
      </c>
    </row>
    <row r="358" spans="1:3" x14ac:dyDescent="0.25">
      <c r="A358" s="111">
        <v>43009</v>
      </c>
      <c r="B358">
        <v>2.34</v>
      </c>
      <c r="C358">
        <v>52.26</v>
      </c>
    </row>
    <row r="359" spans="1:3" x14ac:dyDescent="0.25">
      <c r="A359" s="111">
        <v>43040</v>
      </c>
      <c r="B359">
        <v>2.68</v>
      </c>
      <c r="C359">
        <v>58.76</v>
      </c>
    </row>
    <row r="360" spans="1:3" x14ac:dyDescent="0.25">
      <c r="A360" s="111">
        <v>43070</v>
      </c>
      <c r="B360">
        <v>2.84</v>
      </c>
      <c r="C360">
        <v>60.65</v>
      </c>
    </row>
    <row r="361" spans="1:3" x14ac:dyDescent="0.25">
      <c r="A361" s="111">
        <v>43101</v>
      </c>
      <c r="B361">
        <v>3.38</v>
      </c>
      <c r="C361">
        <v>66.17</v>
      </c>
    </row>
    <row r="362" spans="1:3" x14ac:dyDescent="0.25">
      <c r="A362" s="111">
        <v>43132</v>
      </c>
      <c r="B362">
        <v>2.95</v>
      </c>
      <c r="C362">
        <v>63.67</v>
      </c>
    </row>
    <row r="363" spans="1:3" x14ac:dyDescent="0.25">
      <c r="A363" s="111">
        <v>43160</v>
      </c>
      <c r="B363">
        <v>2.59</v>
      </c>
      <c r="C363">
        <v>62.51</v>
      </c>
    </row>
    <row r="364" spans="1:3" x14ac:dyDescent="0.25">
      <c r="A364" s="111">
        <v>43191</v>
      </c>
      <c r="B364">
        <v>2.67</v>
      </c>
      <c r="C364">
        <v>66</v>
      </c>
    </row>
    <row r="365" spans="1:3" x14ac:dyDescent="0.25">
      <c r="A365" s="111">
        <v>43221</v>
      </c>
      <c r="B365">
        <v>2.76</v>
      </c>
      <c r="C365">
        <v>70.069999999999993</v>
      </c>
    </row>
    <row r="366" spans="1:3" x14ac:dyDescent="0.25">
      <c r="A366" s="111">
        <v>43252</v>
      </c>
      <c r="B366">
        <v>2.92</v>
      </c>
      <c r="C366">
        <v>68.91</v>
      </c>
    </row>
    <row r="367" spans="1:3" x14ac:dyDescent="0.25">
      <c r="A367" s="111">
        <v>43282</v>
      </c>
      <c r="B367">
        <v>2.88</v>
      </c>
      <c r="C367">
        <v>74.88</v>
      </c>
    </row>
    <row r="368" spans="1:3" x14ac:dyDescent="0.25">
      <c r="A368" s="111">
        <v>43313</v>
      </c>
      <c r="B368">
        <v>2.93</v>
      </c>
      <c r="C368">
        <v>68.260000000000005</v>
      </c>
    </row>
    <row r="369" spans="1:3" x14ac:dyDescent="0.25">
      <c r="A369" s="111">
        <v>43344</v>
      </c>
      <c r="B369">
        <v>2.95</v>
      </c>
      <c r="C369">
        <v>71.88</v>
      </c>
    </row>
    <row r="370" spans="1:3" x14ac:dyDescent="0.25">
      <c r="A370" s="111">
        <v>43374</v>
      </c>
      <c r="B370">
        <v>3.06</v>
      </c>
      <c r="C370">
        <v>74.7</v>
      </c>
    </row>
    <row r="371" spans="1:3" x14ac:dyDescent="0.25">
      <c r="A371" s="111">
        <v>43405</v>
      </c>
      <c r="B371">
        <v>3.59</v>
      </c>
      <c r="C371">
        <v>61.55</v>
      </c>
    </row>
    <row r="372" spans="1:3" x14ac:dyDescent="0.25">
      <c r="A372" s="111">
        <v>43435</v>
      </c>
      <c r="B372">
        <v>4.0599999999999996</v>
      </c>
      <c r="C372">
        <v>51.83</v>
      </c>
    </row>
    <row r="373" spans="1:3" x14ac:dyDescent="0.25">
      <c r="A373" s="111">
        <v>43466</v>
      </c>
      <c r="B373">
        <v>3.2</v>
      </c>
      <c r="C373">
        <v>54.97</v>
      </c>
    </row>
    <row r="374" spans="1:3" x14ac:dyDescent="0.25">
      <c r="A374" s="111">
        <v>43497</v>
      </c>
      <c r="B374">
        <v>2.71</v>
      </c>
      <c r="C374">
        <v>58.51</v>
      </c>
    </row>
    <row r="375" spans="1:3" x14ac:dyDescent="0.25">
      <c r="A375" s="111">
        <v>43525</v>
      </c>
      <c r="B375">
        <v>2.75</v>
      </c>
      <c r="C375">
        <v>62.47</v>
      </c>
    </row>
    <row r="376" spans="1:3" x14ac:dyDescent="0.25">
      <c r="A376" s="111">
        <v>43556</v>
      </c>
      <c r="B376">
        <v>2.54</v>
      </c>
      <c r="C376">
        <v>68.2</v>
      </c>
    </row>
    <row r="377" spans="1:3" x14ac:dyDescent="0.25">
      <c r="A377" s="111">
        <v>43586</v>
      </c>
      <c r="B377">
        <v>2.44</v>
      </c>
      <c r="C377">
        <v>64.64</v>
      </c>
    </row>
    <row r="378" spans="1:3" x14ac:dyDescent="0.25">
      <c r="A378" s="111">
        <v>43617</v>
      </c>
      <c r="B378">
        <v>2.2599999999999998</v>
      </c>
      <c r="C378">
        <v>60.01</v>
      </c>
    </row>
    <row r="379" spans="1:3" x14ac:dyDescent="0.25">
      <c r="A379" s="111">
        <v>43647</v>
      </c>
      <c r="B379">
        <v>2.11</v>
      </c>
      <c r="C379">
        <v>62.05</v>
      </c>
    </row>
    <row r="380" spans="1:3" x14ac:dyDescent="0.25">
      <c r="A380" s="111">
        <v>43678</v>
      </c>
      <c r="B380">
        <v>2.1800000000000002</v>
      </c>
      <c r="C380">
        <v>57.53</v>
      </c>
    </row>
    <row r="381" spans="1:3" x14ac:dyDescent="0.25">
      <c r="A381" s="111">
        <v>43709</v>
      </c>
      <c r="B381">
        <v>2.54</v>
      </c>
      <c r="C381">
        <v>58.15</v>
      </c>
    </row>
    <row r="382" spans="1:3" x14ac:dyDescent="0.25">
      <c r="A382" s="111">
        <v>43739</v>
      </c>
      <c r="B382">
        <v>2.2799999999999998</v>
      </c>
      <c r="C382">
        <v>57.33</v>
      </c>
    </row>
    <row r="383" spans="1:3" x14ac:dyDescent="0.25">
      <c r="A383" s="111">
        <v>43770</v>
      </c>
      <c r="B383">
        <v>2.61</v>
      </c>
      <c r="C383">
        <v>61.81</v>
      </c>
    </row>
    <row r="384" spans="1:3" x14ac:dyDescent="0.25">
      <c r="A384" s="111">
        <v>43800</v>
      </c>
      <c r="B384">
        <v>2.2000000000000002</v>
      </c>
      <c r="C384">
        <v>63.53</v>
      </c>
    </row>
    <row r="385" spans="1:3" x14ac:dyDescent="0.25">
      <c r="A385" s="111">
        <v>43831</v>
      </c>
      <c r="B385">
        <v>2</v>
      </c>
      <c r="C385">
        <v>58.74</v>
      </c>
    </row>
    <row r="386" spans="1:3" x14ac:dyDescent="0.25">
      <c r="A386" s="111">
        <v>43862</v>
      </c>
      <c r="B386">
        <v>1.88</v>
      </c>
      <c r="C386">
        <v>51.91</v>
      </c>
    </row>
    <row r="387" spans="1:3" x14ac:dyDescent="0.25">
      <c r="A387" s="111">
        <v>43891</v>
      </c>
      <c r="B387">
        <v>1.75</v>
      </c>
      <c r="C387">
        <v>31.13</v>
      </c>
    </row>
    <row r="388" spans="1:3" x14ac:dyDescent="0.25">
      <c r="A388" s="111">
        <v>43922</v>
      </c>
      <c r="B388">
        <v>1.7</v>
      </c>
      <c r="C388">
        <v>14.39</v>
      </c>
    </row>
    <row r="389" spans="1:3" x14ac:dyDescent="0.25">
      <c r="A389" s="111">
        <v>43952</v>
      </c>
      <c r="B389">
        <v>1.72</v>
      </c>
      <c r="C389">
        <v>19.190000000000001</v>
      </c>
    </row>
    <row r="390" spans="1:3" x14ac:dyDescent="0.25">
      <c r="A390" s="111">
        <v>43983</v>
      </c>
      <c r="B390">
        <v>1.58</v>
      </c>
      <c r="C390">
        <v>36.1</v>
      </c>
    </row>
    <row r="391" spans="1:3" x14ac:dyDescent="0.25">
      <c r="A391" s="111">
        <v>44013</v>
      </c>
      <c r="B391">
        <v>1.71</v>
      </c>
      <c r="C391">
        <v>38.74</v>
      </c>
    </row>
    <row r="392" spans="1:3" x14ac:dyDescent="0.25">
      <c r="A392" s="111">
        <v>44044</v>
      </c>
      <c r="B392">
        <v>2.27</v>
      </c>
      <c r="C392">
        <v>40.840000000000003</v>
      </c>
    </row>
    <row r="393" spans="1:3" x14ac:dyDescent="0.25">
      <c r="A393" s="111">
        <v>44075</v>
      </c>
      <c r="B393">
        <v>1.93</v>
      </c>
      <c r="C393">
        <v>38.07</v>
      </c>
    </row>
    <row r="394" spans="1:3" x14ac:dyDescent="0.25">
      <c r="A394" s="111">
        <v>44105</v>
      </c>
      <c r="B394">
        <v>2.37</v>
      </c>
      <c r="C394">
        <v>37.340000000000003</v>
      </c>
    </row>
    <row r="395" spans="1:3" x14ac:dyDescent="0.25">
      <c r="A395" s="111">
        <v>44136</v>
      </c>
      <c r="B395">
        <v>2.59</v>
      </c>
      <c r="C395">
        <v>38.97</v>
      </c>
    </row>
    <row r="396" spans="1:3" x14ac:dyDescent="0.25">
      <c r="A396" s="111">
        <v>44166</v>
      </c>
      <c r="B396">
        <v>2.5499999999999998</v>
      </c>
      <c r="C396">
        <v>44.8</v>
      </c>
    </row>
    <row r="397" spans="1:3" x14ac:dyDescent="0.25">
      <c r="A397" s="111">
        <v>44197</v>
      </c>
      <c r="B397">
        <v>2.42</v>
      </c>
      <c r="C397">
        <v>50.65</v>
      </c>
    </row>
    <row r="398" spans="1:3" x14ac:dyDescent="0.25">
      <c r="A398" s="111">
        <v>44228</v>
      </c>
      <c r="B398">
        <v>3.93</v>
      </c>
      <c r="C398">
        <v>57.69</v>
      </c>
    </row>
    <row r="399" spans="1:3" x14ac:dyDescent="0.25">
      <c r="A399" s="111">
        <v>44256</v>
      </c>
      <c r="B399">
        <v>2.76</v>
      </c>
      <c r="C399">
        <v>59.29</v>
      </c>
    </row>
    <row r="400" spans="1:3" x14ac:dyDescent="0.25">
      <c r="A400" s="111">
        <v>44287</v>
      </c>
      <c r="B400">
        <v>2.42</v>
      </c>
      <c r="C400">
        <v>59.56</v>
      </c>
    </row>
    <row r="401" spans="1:3" x14ac:dyDescent="0.25">
      <c r="A401" s="111">
        <v>44317</v>
      </c>
      <c r="B401">
        <v>2.77</v>
      </c>
      <c r="C401">
        <v>63.09</v>
      </c>
    </row>
    <row r="402" spans="1:3" x14ac:dyDescent="0.25">
      <c r="A402" s="111">
        <v>44348</v>
      </c>
      <c r="B402">
        <v>3.01</v>
      </c>
      <c r="C402">
        <v>70.3</v>
      </c>
    </row>
    <row r="403" spans="1:3" x14ac:dyDescent="0.25">
      <c r="A403" s="111">
        <v>44378</v>
      </c>
      <c r="B403">
        <v>3.66</v>
      </c>
      <c r="C403">
        <v>71.260000000000005</v>
      </c>
    </row>
    <row r="404" spans="1:3" x14ac:dyDescent="0.25">
      <c r="A404" s="111">
        <v>44409</v>
      </c>
      <c r="B404">
        <v>3.8</v>
      </c>
      <c r="C404">
        <v>66.3</v>
      </c>
    </row>
    <row r="405" spans="1:3" x14ac:dyDescent="0.25">
      <c r="A405" s="111">
        <v>44440</v>
      </c>
      <c r="B405">
        <v>4.57</v>
      </c>
      <c r="C405">
        <v>67.81</v>
      </c>
    </row>
    <row r="406" spans="1:3" x14ac:dyDescent="0.25">
      <c r="A406" s="111">
        <v>44470</v>
      </c>
      <c r="B406">
        <v>5.41</v>
      </c>
      <c r="C406">
        <v>76.77</v>
      </c>
    </row>
    <row r="407" spans="1:3" x14ac:dyDescent="0.25">
      <c r="A407" s="111">
        <v>44501</v>
      </c>
      <c r="B407">
        <v>5.35</v>
      </c>
      <c r="C407">
        <v>78.05</v>
      </c>
    </row>
    <row r="408" spans="1:3" x14ac:dyDescent="0.25">
      <c r="A408" s="111">
        <v>44531</v>
      </c>
      <c r="B408">
        <v>3.72</v>
      </c>
      <c r="C408">
        <v>78.3</v>
      </c>
    </row>
    <row r="409" spans="1:3" x14ac:dyDescent="0.25">
      <c r="A409" s="111">
        <v>44562</v>
      </c>
      <c r="B409">
        <v>4.34</v>
      </c>
      <c r="C409">
        <v>84.75</v>
      </c>
    </row>
    <row r="410" spans="1:3" x14ac:dyDescent="0.25">
      <c r="A410" s="111">
        <v>44593</v>
      </c>
      <c r="B410">
        <v>4.6399999999999997</v>
      </c>
      <c r="C410">
        <v>93.79</v>
      </c>
    </row>
    <row r="411" spans="1:3" x14ac:dyDescent="0.25">
      <c r="A411" s="111">
        <v>44621</v>
      </c>
      <c r="B411">
        <v>4.88</v>
      </c>
      <c r="C411">
        <v>110.63</v>
      </c>
    </row>
    <row r="412" spans="1:3" x14ac:dyDescent="0.25">
      <c r="A412" s="111">
        <v>44652</v>
      </c>
      <c r="B412">
        <v>6.22</v>
      </c>
      <c r="C412">
        <v>101.55</v>
      </c>
    </row>
    <row r="413" spans="1:3" x14ac:dyDescent="0.25">
      <c r="A413" s="111">
        <v>44682</v>
      </c>
      <c r="B413">
        <v>8.09</v>
      </c>
      <c r="C413">
        <v>110.73</v>
      </c>
    </row>
    <row r="414" spans="1:3" x14ac:dyDescent="0.25">
      <c r="A414" s="111">
        <v>44713</v>
      </c>
      <c r="B414">
        <v>7.67</v>
      </c>
      <c r="C414">
        <v>114.71</v>
      </c>
    </row>
    <row r="415" spans="1:3" x14ac:dyDescent="0.25">
      <c r="A415" s="111">
        <v>44743</v>
      </c>
      <c r="B415">
        <v>7.26</v>
      </c>
      <c r="C415">
        <v>101.05</v>
      </c>
    </row>
    <row r="416" spans="1:3" x14ac:dyDescent="0.25">
      <c r="A416" s="111">
        <v>44774</v>
      </c>
      <c r="B416">
        <v>8.7899999999999991</v>
      </c>
      <c r="C416">
        <v>94.03</v>
      </c>
    </row>
    <row r="417" spans="1:3" x14ac:dyDescent="0.25">
      <c r="A417" s="111">
        <v>44805</v>
      </c>
      <c r="B417">
        <v>7.82</v>
      </c>
      <c r="C417">
        <v>85.99</v>
      </c>
    </row>
    <row r="418" spans="1:3" x14ac:dyDescent="0.25">
      <c r="A418" s="111">
        <v>44835</v>
      </c>
      <c r="B418">
        <v>5.68</v>
      </c>
      <c r="C418">
        <v>89.47</v>
      </c>
    </row>
    <row r="419" spans="1:3" x14ac:dyDescent="0.25">
      <c r="A419" s="111">
        <v>44866</v>
      </c>
      <c r="B419">
        <v>5.37</v>
      </c>
      <c r="C419">
        <v>87.61</v>
      </c>
    </row>
    <row r="420" spans="1:3" x14ac:dyDescent="0.25">
      <c r="A420" s="111">
        <v>44896</v>
      </c>
      <c r="B420">
        <v>5.52</v>
      </c>
      <c r="C420">
        <v>76.290000000000006</v>
      </c>
    </row>
    <row r="421" spans="1:3" x14ac:dyDescent="0.25">
      <c r="A421" s="111">
        <v>44927</v>
      </c>
      <c r="B421">
        <v>3.27</v>
      </c>
      <c r="C421">
        <v>79.33</v>
      </c>
    </row>
    <row r="422" spans="1:3" x14ac:dyDescent="0.25">
      <c r="A422" s="111">
        <v>44958</v>
      </c>
      <c r="B422">
        <v>2.2799999999999998</v>
      </c>
      <c r="C422">
        <v>79.98</v>
      </c>
    </row>
    <row r="423" spans="1:3" x14ac:dyDescent="0.25">
      <c r="A423" s="111">
        <v>44986</v>
      </c>
      <c r="B423">
        <v>2.31</v>
      </c>
      <c r="C423">
        <v>75.959999999999994</v>
      </c>
    </row>
    <row r="424" spans="1:3" x14ac:dyDescent="0.25">
      <c r="A424" s="111">
        <v>45017</v>
      </c>
      <c r="B424">
        <v>2.16</v>
      </c>
      <c r="C424">
        <v>81.430000000000007</v>
      </c>
    </row>
    <row r="425" spans="1:3" x14ac:dyDescent="0.25">
      <c r="A425" s="111">
        <v>45047</v>
      </c>
      <c r="B425">
        <v>2.15</v>
      </c>
      <c r="C425">
        <v>73.42</v>
      </c>
    </row>
    <row r="426" spans="1:3" x14ac:dyDescent="0.25">
      <c r="A426" s="111">
        <v>45078</v>
      </c>
      <c r="B426">
        <v>2.19</v>
      </c>
      <c r="C426">
        <v>72.430000000000007</v>
      </c>
    </row>
    <row r="427" spans="1:3" x14ac:dyDescent="0.25">
      <c r="A427" s="111">
        <v>45108</v>
      </c>
      <c r="B427">
        <v>2.5499999999999998</v>
      </c>
      <c r="C427">
        <v>78.78</v>
      </c>
    </row>
    <row r="428" spans="1:3" x14ac:dyDescent="0.25">
      <c r="A428" s="111">
        <v>45139</v>
      </c>
      <c r="B428">
        <v>2.59</v>
      </c>
      <c r="C428">
        <v>83.84</v>
      </c>
    </row>
    <row r="429" spans="1:3" x14ac:dyDescent="0.25">
      <c r="A429" s="111">
        <v>45170</v>
      </c>
      <c r="B429">
        <v>2.65</v>
      </c>
      <c r="C429">
        <v>91.05</v>
      </c>
    </row>
    <row r="430" spans="1:3" x14ac:dyDescent="0.25">
      <c r="A430" s="111">
        <v>45200</v>
      </c>
      <c r="B430">
        <v>2.99</v>
      </c>
      <c r="C430">
        <v>87.43</v>
      </c>
    </row>
    <row r="431" spans="1:3" x14ac:dyDescent="0.25">
      <c r="A431" s="111">
        <v>45231</v>
      </c>
      <c r="B431">
        <v>2.71</v>
      </c>
      <c r="C431">
        <v>80.099999999999994</v>
      </c>
    </row>
    <row r="432" spans="1:3" x14ac:dyDescent="0.25">
      <c r="A432" s="111">
        <v>45261</v>
      </c>
      <c r="B432">
        <v>2.52</v>
      </c>
      <c r="C432">
        <v>74.94</v>
      </c>
    </row>
    <row r="433" spans="1:3" x14ac:dyDescent="0.25">
      <c r="A433" s="111">
        <v>45292</v>
      </c>
      <c r="B433">
        <v>3.22</v>
      </c>
      <c r="C433">
        <v>76.41</v>
      </c>
    </row>
    <row r="434" spans="1:3" x14ac:dyDescent="0.25">
      <c r="A434" s="111">
        <v>45323</v>
      </c>
      <c r="B434">
        <v>1.73</v>
      </c>
      <c r="C434">
        <v>79.23</v>
      </c>
    </row>
    <row r="435" spans="1:3" x14ac:dyDescent="0.25">
      <c r="A435" s="111">
        <v>45352</v>
      </c>
      <c r="B435">
        <v>1.49</v>
      </c>
      <c r="C435">
        <v>83.1</v>
      </c>
    </row>
    <row r="436" spans="1:3" x14ac:dyDescent="0.25">
      <c r="A436" s="111">
        <v>45383</v>
      </c>
      <c r="B436">
        <v>1.59</v>
      </c>
      <c r="C436">
        <v>87.3</v>
      </c>
    </row>
    <row r="437" spans="1:3" x14ac:dyDescent="0.25">
      <c r="A437" s="111">
        <v>45413</v>
      </c>
      <c r="B437">
        <v>2.13</v>
      </c>
      <c r="C437">
        <v>80.89</v>
      </c>
    </row>
    <row r="438" spans="1:3" x14ac:dyDescent="0.25">
      <c r="A438" s="111">
        <v>45444</v>
      </c>
      <c r="B438">
        <v>2.5299999999999998</v>
      </c>
      <c r="C438">
        <v>80.959999999999994</v>
      </c>
    </row>
    <row r="439" spans="1:3" x14ac:dyDescent="0.25">
      <c r="A439" s="111">
        <v>45474</v>
      </c>
      <c r="B439">
        <v>2.0699999999999998</v>
      </c>
      <c r="C439">
        <v>82.22</v>
      </c>
    </row>
    <row r="440" spans="1:3" x14ac:dyDescent="0.25">
      <c r="A440" s="111">
        <v>45505</v>
      </c>
      <c r="B440">
        <v>1.98</v>
      </c>
      <c r="C440">
        <v>76.53</v>
      </c>
    </row>
    <row r="441" spans="1:3" x14ac:dyDescent="0.25">
      <c r="A441" s="111">
        <v>45536</v>
      </c>
      <c r="B441">
        <v>2.2799999999999998</v>
      </c>
      <c r="C441">
        <v>70.64</v>
      </c>
    </row>
    <row r="442" spans="1:3" x14ac:dyDescent="0.25">
      <c r="A442" s="111">
        <v>45566</v>
      </c>
      <c r="B442">
        <v>2.2000000000000002</v>
      </c>
      <c r="C442">
        <v>72.819999999999993</v>
      </c>
    </row>
    <row r="443" spans="1:3" x14ac:dyDescent="0.25">
      <c r="A443" s="111">
        <v>45597</v>
      </c>
      <c r="B443">
        <v>2.11</v>
      </c>
      <c r="C443">
        <v>70.989999999999995</v>
      </c>
    </row>
    <row r="444" spans="1:3" x14ac:dyDescent="0.25">
      <c r="A444" s="111">
        <v>45627</v>
      </c>
      <c r="B444">
        <v>3.02</v>
      </c>
      <c r="C444">
        <v>72.040000000000006</v>
      </c>
    </row>
    <row r="445" spans="1:3" x14ac:dyDescent="0.25">
      <c r="A445" s="111">
        <f>'[2]Severance Tax Rates'!$A$302</f>
        <v>45658</v>
      </c>
      <c r="B445">
        <f>[2]Prices!$B$326</f>
        <v>4.1500000000000004</v>
      </c>
      <c r="C445">
        <f>[2]Prices!$C$326</f>
        <v>77.09</v>
      </c>
    </row>
    <row r="446" spans="1:3" x14ac:dyDescent="0.25">
      <c r="A446" s="111">
        <f>'[2]Severance Tax Rates'!$A$303</f>
        <v>45689</v>
      </c>
      <c r="B446">
        <f>[2]Prices!$B$327</f>
        <v>4.2300000000000004</v>
      </c>
      <c r="C446">
        <f>[2]Prices!$C$327</f>
        <v>74.5</v>
      </c>
    </row>
    <row r="447" spans="1:3" x14ac:dyDescent="0.25">
      <c r="A447" s="111">
        <f>'[2]Severance Tax Rates'!$A$304</f>
        <v>45717</v>
      </c>
      <c r="B447">
        <f>[2]Prices!$B$328</f>
        <v>4.13</v>
      </c>
      <c r="C447" s="114">
        <f>[2]Prices!$C$328</f>
        <v>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26" sqref="R26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8"/>
  <sheetViews>
    <sheetView topLeftCell="A32" zoomScaleNormal="100" workbookViewId="0">
      <selection activeCell="I56" sqref="I56"/>
    </sheetView>
  </sheetViews>
  <sheetFormatPr defaultRowHeight="13.2" x14ac:dyDescent="0.25"/>
  <cols>
    <col min="1" max="1" width="18.44140625" customWidth="1"/>
    <col min="2" max="2" width="16.33203125" style="51" customWidth="1"/>
  </cols>
  <sheetData>
    <row r="1" spans="1:2" ht="15.6" x14ac:dyDescent="0.3">
      <c r="A1" s="28" t="s">
        <v>106</v>
      </c>
    </row>
    <row r="3" spans="1:2" x14ac:dyDescent="0.25">
      <c r="B3" s="66" t="s">
        <v>101</v>
      </c>
    </row>
    <row r="4" spans="1:2" ht="15.6" x14ac:dyDescent="0.3">
      <c r="A4" s="42"/>
    </row>
    <row r="5" spans="1:2" x14ac:dyDescent="0.25">
      <c r="A5" s="43" t="s">
        <v>83</v>
      </c>
      <c r="B5" s="51">
        <v>8781026.1411849279</v>
      </c>
    </row>
    <row r="6" spans="1:2" x14ac:dyDescent="0.25">
      <c r="A6" s="43" t="s">
        <v>84</v>
      </c>
      <c r="B6" s="51">
        <v>8558474.4219376463</v>
      </c>
    </row>
    <row r="7" spans="1:2" x14ac:dyDescent="0.25">
      <c r="A7" s="43" t="s">
        <v>85</v>
      </c>
      <c r="B7" s="51">
        <v>8730682.0309716836</v>
      </c>
    </row>
    <row r="8" spans="1:2" x14ac:dyDescent="0.25">
      <c r="A8" s="43" t="s">
        <v>86</v>
      </c>
      <c r="B8" s="51">
        <v>8824976.1607175618</v>
      </c>
    </row>
    <row r="9" spans="1:2" x14ac:dyDescent="0.25">
      <c r="A9" s="43" t="s">
        <v>87</v>
      </c>
      <c r="B9" s="51">
        <v>8377005.645419091</v>
      </c>
    </row>
    <row r="10" spans="1:2" x14ac:dyDescent="0.25">
      <c r="A10" s="43" t="s">
        <v>88</v>
      </c>
      <c r="B10" s="51">
        <v>7882985.113042146</v>
      </c>
    </row>
    <row r="11" spans="1:2" x14ac:dyDescent="0.25">
      <c r="A11" s="43" t="s">
        <v>89</v>
      </c>
      <c r="B11" s="51">
        <v>7423374.4019367136</v>
      </c>
    </row>
    <row r="12" spans="1:2" x14ac:dyDescent="0.25">
      <c r="A12" s="43" t="s">
        <v>90</v>
      </c>
      <c r="B12" s="51">
        <v>6925936.5634457339</v>
      </c>
    </row>
    <row r="13" spans="1:2" x14ac:dyDescent="0.25">
      <c r="A13" s="43" t="s">
        <v>72</v>
      </c>
      <c r="B13" s="51">
        <v>7131084.331709899</v>
      </c>
    </row>
    <row r="14" spans="1:2" x14ac:dyDescent="0.25">
      <c r="A14" s="43" t="s">
        <v>73</v>
      </c>
      <c r="B14" s="51">
        <v>7112144.0488933073</v>
      </c>
    </row>
    <row r="15" spans="1:2" x14ac:dyDescent="0.25">
      <c r="A15" s="43" t="s">
        <v>74</v>
      </c>
      <c r="B15" s="51">
        <v>6782359.2097106185</v>
      </c>
    </row>
    <row r="16" spans="1:2" x14ac:dyDescent="0.25">
      <c r="A16" s="43" t="s">
        <v>75</v>
      </c>
      <c r="B16" s="51">
        <v>6621211.5727085434</v>
      </c>
    </row>
    <row r="17" spans="1:2" x14ac:dyDescent="0.25">
      <c r="A17" s="43" t="s">
        <v>76</v>
      </c>
      <c r="B17" s="51">
        <v>6309035.978864219</v>
      </c>
    </row>
    <row r="18" spans="1:2" x14ac:dyDescent="0.25">
      <c r="A18" s="43" t="s">
        <v>77</v>
      </c>
      <c r="B18" s="51">
        <v>6418022.8556332234</v>
      </c>
    </row>
    <row r="19" spans="1:2" x14ac:dyDescent="0.25">
      <c r="A19" s="43" t="s">
        <v>78</v>
      </c>
      <c r="B19" s="51">
        <v>6653990.0527916662</v>
      </c>
    </row>
    <row r="20" spans="1:2" x14ac:dyDescent="0.25">
      <c r="A20" s="44" t="s">
        <v>64</v>
      </c>
      <c r="B20" s="51">
        <v>6561423.5097443676</v>
      </c>
    </row>
    <row r="21" spans="1:2" x14ac:dyDescent="0.25">
      <c r="A21" s="44" t="s">
        <v>65</v>
      </c>
      <c r="B21" s="51">
        <v>6485580.5344475303</v>
      </c>
    </row>
    <row r="22" spans="1:2" x14ac:dyDescent="0.25">
      <c r="A22" s="44" t="s">
        <v>66</v>
      </c>
      <c r="B22" s="51">
        <v>6264809.8164494829</v>
      </c>
    </row>
    <row r="23" spans="1:2" x14ac:dyDescent="0.25">
      <c r="A23" s="44" t="s">
        <v>67</v>
      </c>
      <c r="B23" s="51">
        <v>7073882.505012962</v>
      </c>
    </row>
    <row r="24" spans="1:2" x14ac:dyDescent="0.25">
      <c r="A24" s="44" t="s">
        <v>68</v>
      </c>
      <c r="B24" s="51">
        <v>5670119.6093260916</v>
      </c>
    </row>
    <row r="25" spans="1:2" x14ac:dyDescent="0.25">
      <c r="A25" s="44" t="s">
        <v>69</v>
      </c>
      <c r="B25" s="51">
        <v>4747874.577319243</v>
      </c>
    </row>
    <row r="26" spans="1:2" x14ac:dyDescent="0.25">
      <c r="A26" s="44" t="s">
        <v>70</v>
      </c>
      <c r="B26" s="51">
        <v>4790574.2462347019</v>
      </c>
    </row>
    <row r="27" spans="1:2" x14ac:dyDescent="0.25">
      <c r="A27" s="44" t="s">
        <v>71</v>
      </c>
      <c r="B27" s="51">
        <v>4065743.9443958541</v>
      </c>
    </row>
    <row r="28" spans="1:2" x14ac:dyDescent="0.25">
      <c r="A28" s="44" t="s">
        <v>80</v>
      </c>
      <c r="B28" s="51">
        <v>2766634.6752477516</v>
      </c>
    </row>
    <row r="29" spans="1:2" x14ac:dyDescent="0.25">
      <c r="A29" s="44" t="s">
        <v>105</v>
      </c>
      <c r="B29" s="51">
        <f>SUM('Disposition Month'!G59:G70)</f>
        <v>4291643.8739377279</v>
      </c>
    </row>
    <row r="30" spans="1:2" x14ac:dyDescent="0.25">
      <c r="A30" s="44" t="s">
        <v>110</v>
      </c>
      <c r="B30" s="51">
        <f>SUM('Disposition Month'!G71:G82)</f>
        <v>4657678.4031960228</v>
      </c>
    </row>
    <row r="31" spans="1:2" x14ac:dyDescent="0.25">
      <c r="A31" s="44" t="s">
        <v>111</v>
      </c>
      <c r="B31" s="51">
        <f>SUM('Disposition Month'!G83:G94)</f>
        <v>3948092.360134196</v>
      </c>
    </row>
    <row r="32" spans="1:2" x14ac:dyDescent="0.25">
      <c r="A32" s="44" t="s">
        <v>112</v>
      </c>
      <c r="B32" s="51">
        <f>SUM('Disposition Month'!G95:G106)</f>
        <v>3997797.6228501797</v>
      </c>
    </row>
    <row r="33" spans="1:2" x14ac:dyDescent="0.25">
      <c r="A33" s="77" t="s">
        <v>113</v>
      </c>
      <c r="B33" s="51">
        <f>SUM('Disposition Month'!G107:G118)</f>
        <v>3909954.2236160384</v>
      </c>
    </row>
    <row r="34" spans="1:2" x14ac:dyDescent="0.25">
      <c r="A34" s="77" t="s">
        <v>116</v>
      </c>
      <c r="B34" s="51">
        <f>SUM('Disposition Month'!G119:G130)</f>
        <v>3971829.0966104185</v>
      </c>
    </row>
    <row r="35" spans="1:2" x14ac:dyDescent="0.25">
      <c r="A35" s="77" t="s">
        <v>118</v>
      </c>
      <c r="B35" s="51">
        <f>SUM('Disposition Month'!G131:G142)</f>
        <v>3936345.796850516</v>
      </c>
    </row>
    <row r="36" spans="1:2" x14ac:dyDescent="0.25">
      <c r="A36" s="77" t="s">
        <v>120</v>
      </c>
      <c r="B36" s="51">
        <f>SUM('Disposition Month'!G143:G154)</f>
        <v>3901946.9768204517</v>
      </c>
    </row>
    <row r="37" spans="1:2" x14ac:dyDescent="0.25">
      <c r="A37" s="77" t="s">
        <v>121</v>
      </c>
      <c r="B37" s="51">
        <f>SUM('Disposition Month'!G155:G166)</f>
        <v>3683982.0385971554</v>
      </c>
    </row>
    <row r="38" spans="1:2" x14ac:dyDescent="0.25">
      <c r="A38" s="77" t="s">
        <v>122</v>
      </c>
      <c r="B38" s="51">
        <f>SUM('Disposition Month'!G167:G178)</f>
        <v>3217265.7163276388</v>
      </c>
    </row>
    <row r="39" spans="1:2" x14ac:dyDescent="0.25">
      <c r="A39" s="77" t="s">
        <v>125</v>
      </c>
      <c r="B39" s="83">
        <f>SUM('Disposition Month'!G179:G190)</f>
        <v>2707846.0817636354</v>
      </c>
    </row>
    <row r="40" spans="1:2" x14ac:dyDescent="0.25">
      <c r="A40" s="77" t="s">
        <v>130</v>
      </c>
      <c r="B40" s="83">
        <f>SUM('Disposition Month'!G191:G202)</f>
        <v>2451229.6411647568</v>
      </c>
    </row>
    <row r="41" spans="1:2" x14ac:dyDescent="0.25">
      <c r="A41" s="77" t="s">
        <v>143</v>
      </c>
      <c r="B41" s="83">
        <f>SUM('Disposition Month'!G203:G214)</f>
        <v>2503024.088233755</v>
      </c>
    </row>
    <row r="42" spans="1:2" x14ac:dyDescent="0.25">
      <c r="A42" s="77" t="s">
        <v>151</v>
      </c>
      <c r="B42" s="83">
        <f>SUM('Disposition Month'!G215:G226)</f>
        <v>2203128.3044754132</v>
      </c>
    </row>
    <row r="43" spans="1:2" x14ac:dyDescent="0.25">
      <c r="A43" s="77" t="s">
        <v>165</v>
      </c>
      <c r="B43" s="83">
        <f>SUM('Disposition Month'!G227:G238)</f>
        <v>1610387.5469317022</v>
      </c>
    </row>
    <row r="44" spans="1:2" x14ac:dyDescent="0.25">
      <c r="A44" s="77" t="s">
        <v>185</v>
      </c>
      <c r="B44" s="83">
        <f>SUM('Disposition Month'!G239:G250)</f>
        <v>1503158.037308973</v>
      </c>
    </row>
    <row r="45" spans="1:2" x14ac:dyDescent="0.25">
      <c r="A45" s="77" t="s">
        <v>196</v>
      </c>
      <c r="B45" s="83">
        <f>SUM('Disposition Month'!G251:G262)</f>
        <v>1648061.1339237655</v>
      </c>
    </row>
    <row r="46" spans="1:2" x14ac:dyDescent="0.25">
      <c r="A46" s="77" t="s">
        <v>212</v>
      </c>
      <c r="B46" s="83">
        <f>(SUM('Disposition Month'!G263:G274))</f>
        <v>1524622.056799534</v>
      </c>
    </row>
    <row r="47" spans="1:2" x14ac:dyDescent="0.25">
      <c r="A47" s="77" t="s">
        <v>213</v>
      </c>
      <c r="B47" s="83">
        <f>(SUM('Disposition Month'!G275:G280)/6)*12</f>
        <v>1253839.7146548759</v>
      </c>
    </row>
    <row r="48" spans="1:2" x14ac:dyDescent="0.25">
      <c r="A48" s="77"/>
    </row>
    <row r="49" spans="1:2" x14ac:dyDescent="0.25">
      <c r="A49" s="44"/>
      <c r="B49" s="51">
        <f>SUM(B5:B48)</f>
        <v>217880784.66134173</v>
      </c>
    </row>
    <row r="51" spans="1:2" x14ac:dyDescent="0.25">
      <c r="A51" s="46" t="s">
        <v>54</v>
      </c>
      <c r="B51" s="47">
        <f>B45/B49</f>
        <v>7.5640499298063098E-3</v>
      </c>
    </row>
    <row r="52" spans="1:2" x14ac:dyDescent="0.25">
      <c r="A52" s="46"/>
      <c r="B52" s="67"/>
    </row>
    <row r="53" spans="1:2" x14ac:dyDescent="0.25">
      <c r="A53" s="72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  <row r="58" spans="1:2" x14ac:dyDescent="0.25">
      <c r="A58" s="44"/>
    </row>
  </sheetData>
  <phoneticPr fontId="4" type="noConversion"/>
  <pageMargins left="0.75" right="0.75" top="1" bottom="1" header="0.5" footer="0.5"/>
  <pageSetup scale="95" orientation="portrait" r:id="rId1"/>
  <headerFooter alignWithMargins="0">
    <oddFooter>&amp;LSource:  SONRIS Revenue Statements&amp;C4&amp;R&amp;"Arial,Italic"As of April 2023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B58"/>
  <sheetViews>
    <sheetView topLeftCell="A20" workbookViewId="0">
      <selection activeCell="B47" sqref="B47"/>
    </sheetView>
  </sheetViews>
  <sheetFormatPr defaultRowHeight="13.2" x14ac:dyDescent="0.25"/>
  <cols>
    <col min="1" max="1" width="18.44140625" customWidth="1"/>
    <col min="2" max="2" width="16.33203125" style="51" customWidth="1"/>
  </cols>
  <sheetData>
    <row r="1" spans="1:2" ht="15.6" x14ac:dyDescent="0.3">
      <c r="A1" s="28" t="s">
        <v>107</v>
      </c>
    </row>
    <row r="3" spans="1:2" x14ac:dyDescent="0.25">
      <c r="B3" s="66" t="s">
        <v>108</v>
      </c>
    </row>
    <row r="4" spans="1:2" ht="15.6" x14ac:dyDescent="0.3">
      <c r="A4" s="42"/>
    </row>
    <row r="5" spans="1:2" x14ac:dyDescent="0.25">
      <c r="A5" s="43" t="s">
        <v>83</v>
      </c>
      <c r="B5" s="51">
        <v>94125368.049220204</v>
      </c>
    </row>
    <row r="6" spans="1:2" x14ac:dyDescent="0.25">
      <c r="A6" s="43" t="s">
        <v>84</v>
      </c>
      <c r="B6" s="51">
        <v>89454160.399017006</v>
      </c>
    </row>
    <row r="7" spans="1:2" x14ac:dyDescent="0.25">
      <c r="A7" s="43" t="s">
        <v>85</v>
      </c>
      <c r="B7" s="51">
        <v>84301670.208970711</v>
      </c>
    </row>
    <row r="8" spans="1:2" x14ac:dyDescent="0.25">
      <c r="A8" s="43" t="s">
        <v>86</v>
      </c>
      <c r="B8" s="51">
        <v>79934039.766110703</v>
      </c>
    </row>
    <row r="9" spans="1:2" x14ac:dyDescent="0.25">
      <c r="A9" s="43" t="s">
        <v>87</v>
      </c>
      <c r="B9" s="51">
        <v>78234139.073201001</v>
      </c>
    </row>
    <row r="10" spans="1:2" x14ac:dyDescent="0.25">
      <c r="A10" s="43" t="s">
        <v>88</v>
      </c>
      <c r="B10" s="51">
        <v>73532728.571674287</v>
      </c>
    </row>
    <row r="11" spans="1:2" x14ac:dyDescent="0.25">
      <c r="A11" s="43" t="s">
        <v>89</v>
      </c>
      <c r="B11" s="51">
        <v>67566287.572154894</v>
      </c>
    </row>
    <row r="12" spans="1:2" x14ac:dyDescent="0.25">
      <c r="A12" s="43" t="s">
        <v>90</v>
      </c>
      <c r="B12" s="51">
        <v>68771994.91115737</v>
      </c>
    </row>
    <row r="13" spans="1:2" x14ac:dyDescent="0.25">
      <c r="A13" s="43" t="s">
        <v>72</v>
      </c>
      <c r="B13" s="51">
        <v>63785078.195783503</v>
      </c>
    </row>
    <row r="14" spans="1:2" x14ac:dyDescent="0.25">
      <c r="A14" s="43" t="s">
        <v>73</v>
      </c>
      <c r="B14" s="51">
        <v>59265714.829273686</v>
      </c>
    </row>
    <row r="15" spans="1:2" x14ac:dyDescent="0.25">
      <c r="A15" s="43" t="s">
        <v>74</v>
      </c>
      <c r="B15" s="51">
        <v>59631387.290360801</v>
      </c>
    </row>
    <row r="16" spans="1:2" x14ac:dyDescent="0.25">
      <c r="A16" s="43" t="s">
        <v>75</v>
      </c>
      <c r="B16" s="51">
        <v>55353140.649499409</v>
      </c>
    </row>
    <row r="17" spans="1:2" x14ac:dyDescent="0.25">
      <c r="A17" s="43" t="s">
        <v>76</v>
      </c>
      <c r="B17" s="51">
        <v>54136350.236402936</v>
      </c>
    </row>
    <row r="18" spans="1:2" x14ac:dyDescent="0.25">
      <c r="A18" s="43" t="s">
        <v>77</v>
      </c>
      <c r="B18" s="51">
        <v>54136350.236402936</v>
      </c>
    </row>
    <row r="19" spans="1:2" x14ac:dyDescent="0.25">
      <c r="A19" s="43" t="s">
        <v>78</v>
      </c>
      <c r="B19" s="51">
        <v>60755685.050368488</v>
      </c>
    </row>
    <row r="20" spans="1:2" x14ac:dyDescent="0.25">
      <c r="A20" s="44" t="s">
        <v>64</v>
      </c>
      <c r="B20" s="51">
        <v>61613141.409440704</v>
      </c>
    </row>
    <row r="21" spans="1:2" x14ac:dyDescent="0.25">
      <c r="A21" s="44" t="s">
        <v>65</v>
      </c>
      <c r="B21" s="51">
        <v>51729193.636401743</v>
      </c>
    </row>
    <row r="22" spans="1:2" x14ac:dyDescent="0.25">
      <c r="A22" s="44" t="s">
        <v>66</v>
      </c>
      <c r="B22" s="51">
        <v>55650029.654673278</v>
      </c>
    </row>
    <row r="23" spans="1:2" x14ac:dyDescent="0.25">
      <c r="A23" s="44" t="s">
        <v>67</v>
      </c>
      <c r="B23" s="51">
        <v>62648530.875703655</v>
      </c>
    </row>
    <row r="24" spans="1:2" x14ac:dyDescent="0.25">
      <c r="A24" s="44" t="s">
        <v>68</v>
      </c>
      <c r="B24" s="51">
        <v>59989148.046703212</v>
      </c>
    </row>
    <row r="25" spans="1:2" x14ac:dyDescent="0.25">
      <c r="A25" s="44" t="s">
        <v>69</v>
      </c>
      <c r="B25" s="51">
        <v>53028702.280907445</v>
      </c>
    </row>
    <row r="26" spans="1:2" x14ac:dyDescent="0.25">
      <c r="A26" s="44" t="s">
        <v>70</v>
      </c>
      <c r="B26" s="51">
        <v>48754276.283570468</v>
      </c>
    </row>
    <row r="27" spans="1:2" x14ac:dyDescent="0.25">
      <c r="A27" s="44" t="s">
        <v>71</v>
      </c>
      <c r="B27" s="51">
        <v>42369541.040762708</v>
      </c>
    </row>
    <row r="28" spans="1:2" x14ac:dyDescent="0.25">
      <c r="A28" s="44" t="s">
        <v>80</v>
      </c>
      <c r="B28" s="51">
        <v>33179715.252785228</v>
      </c>
    </row>
    <row r="29" spans="1:2" x14ac:dyDescent="0.25">
      <c r="A29" s="44" t="s">
        <v>105</v>
      </c>
      <c r="B29" s="51">
        <f>SUM('Disposition Month'!G320:G331)</f>
        <v>43470928.134891309</v>
      </c>
    </row>
    <row r="30" spans="1:2" x14ac:dyDescent="0.25">
      <c r="A30" s="44" t="s">
        <v>110</v>
      </c>
      <c r="B30" s="51">
        <f>SUM('Disposition Month'!G332:G343)</f>
        <v>44928253.862737805</v>
      </c>
    </row>
    <row r="31" spans="1:2" x14ac:dyDescent="0.25">
      <c r="A31" s="44" t="s">
        <v>111</v>
      </c>
      <c r="B31" s="51">
        <f>SUM('Disposition Month'!G344:G355)</f>
        <v>42165658.055484265</v>
      </c>
    </row>
    <row r="32" spans="1:2" x14ac:dyDescent="0.25">
      <c r="A32" s="44" t="s">
        <v>112</v>
      </c>
      <c r="B32" s="51">
        <f>SUM('Disposition Month'!G356:G367)</f>
        <v>38444906.867455468</v>
      </c>
    </row>
    <row r="33" spans="1:2" x14ac:dyDescent="0.25">
      <c r="A33" s="77" t="s">
        <v>113</v>
      </c>
      <c r="B33" s="51">
        <f>SUM('Disposition Month'!G368:G379)</f>
        <v>40420636.856565244</v>
      </c>
    </row>
    <row r="34" spans="1:2" x14ac:dyDescent="0.25">
      <c r="A34" s="77" t="s">
        <v>116</v>
      </c>
      <c r="B34" s="51">
        <f>SUM('Disposition Month'!G380:G391)</f>
        <v>42700740.711666331</v>
      </c>
    </row>
    <row r="35" spans="1:2" x14ac:dyDescent="0.25">
      <c r="A35" s="77" t="s">
        <v>117</v>
      </c>
      <c r="B35" s="51">
        <f>SUM('Disposition Month'!G392:G403)</f>
        <v>45282939.706044875</v>
      </c>
    </row>
    <row r="36" spans="1:2" x14ac:dyDescent="0.25">
      <c r="A36" s="77" t="s">
        <v>119</v>
      </c>
      <c r="B36" s="51">
        <f>SUM('Disposition Month'!G404:G415)</f>
        <v>41097430.265709013</v>
      </c>
    </row>
    <row r="37" spans="1:2" x14ac:dyDescent="0.25">
      <c r="A37" s="77" t="s">
        <v>121</v>
      </c>
      <c r="B37" s="51">
        <f>SUM('Disposition Month'!G416:G427)</f>
        <v>38310630.958909631</v>
      </c>
    </row>
    <row r="38" spans="1:2" x14ac:dyDescent="0.25">
      <c r="A38" s="77" t="s">
        <v>123</v>
      </c>
      <c r="B38" s="51">
        <f>SUM('Disposition Month'!G428:G439)</f>
        <v>31746959.174913179</v>
      </c>
    </row>
    <row r="39" spans="1:2" x14ac:dyDescent="0.25">
      <c r="A39" s="77" t="s">
        <v>124</v>
      </c>
      <c r="B39" s="51">
        <f>SUM('Disposition Month'!G440:G451)</f>
        <v>25124731.997685101</v>
      </c>
    </row>
    <row r="40" spans="1:2" x14ac:dyDescent="0.25">
      <c r="A40" s="77" t="s">
        <v>130</v>
      </c>
      <c r="B40" s="51">
        <f>SUM('Disposition Month'!G452:G463)</f>
        <v>20887698.967469852</v>
      </c>
    </row>
    <row r="41" spans="1:2" x14ac:dyDescent="0.25">
      <c r="A41" s="77" t="s">
        <v>143</v>
      </c>
      <c r="B41" s="51">
        <f>SUM('Disposition Month'!G458:G469)</f>
        <v>20624871.658922873</v>
      </c>
    </row>
    <row r="42" spans="1:2" x14ac:dyDescent="0.25">
      <c r="A42" s="77" t="s">
        <v>151</v>
      </c>
      <c r="B42" s="83">
        <f>SUM('Disposition Month'!G476:G487)</f>
        <v>23614576.08744102</v>
      </c>
    </row>
    <row r="43" spans="1:2" x14ac:dyDescent="0.25">
      <c r="A43" s="77" t="s">
        <v>165</v>
      </c>
      <c r="B43" s="83">
        <f>SUM('Disposition Month'!G488:G499)</f>
        <v>22308549.737282109</v>
      </c>
    </row>
    <row r="44" spans="1:2" x14ac:dyDescent="0.25">
      <c r="A44" s="77" t="s">
        <v>185</v>
      </c>
      <c r="B44" s="83">
        <f>SUM('Disposition Month'!G500:G511)</f>
        <v>31399697.044268645</v>
      </c>
    </row>
    <row r="45" spans="1:2" x14ac:dyDescent="0.25">
      <c r="A45" s="77" t="s">
        <v>196</v>
      </c>
      <c r="B45" s="83">
        <f>(SUM('Disposition Month'!G512:G523))</f>
        <v>30295550.775695622</v>
      </c>
    </row>
    <row r="46" spans="1:2" x14ac:dyDescent="0.25">
      <c r="A46" s="77" t="s">
        <v>212</v>
      </c>
      <c r="B46" s="83">
        <f>(SUM('Disposition Month'!G524:G535))</f>
        <v>27073518.426422197</v>
      </c>
    </row>
    <row r="47" spans="1:2" x14ac:dyDescent="0.25">
      <c r="A47" s="77" t="s">
        <v>217</v>
      </c>
      <c r="B47" s="83">
        <f>(SUM('Disposition Month'!G536:G541)/6)*12</f>
        <v>29478512.107031606</v>
      </c>
    </row>
    <row r="48" spans="1:2" x14ac:dyDescent="0.25">
      <c r="A48" s="77"/>
    </row>
    <row r="49" spans="1:2" x14ac:dyDescent="0.25">
      <c r="A49" s="44"/>
      <c r="B49" s="51">
        <f>SUM(B5:B48)</f>
        <v>2151323164.9171424</v>
      </c>
    </row>
    <row r="51" spans="1:2" x14ac:dyDescent="0.25">
      <c r="A51" s="46" t="s">
        <v>54</v>
      </c>
      <c r="B51" s="47">
        <f>B46/B49</f>
        <v>1.258458927413861E-2</v>
      </c>
    </row>
    <row r="52" spans="1:2" x14ac:dyDescent="0.25">
      <c r="A52" s="46"/>
      <c r="B52" s="67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  <row r="58" spans="1:2" x14ac:dyDescent="0.25">
      <c r="A58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April 2023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E33"/>
  <sheetViews>
    <sheetView workbookViewId="0">
      <selection activeCell="G20" sqref="G20"/>
    </sheetView>
  </sheetViews>
  <sheetFormatPr defaultRowHeight="13.2" x14ac:dyDescent="0.25"/>
  <cols>
    <col min="1" max="1" width="15.5546875" bestFit="1" customWidth="1"/>
    <col min="2" max="3" width="16" bestFit="1" customWidth="1"/>
    <col min="4" max="4" width="15.109375" customWidth="1"/>
    <col min="5" max="5" width="16" bestFit="1" customWidth="1"/>
    <col min="6" max="6" width="7.44140625" bestFit="1" customWidth="1"/>
    <col min="7" max="7" width="14.88671875" bestFit="1" customWidth="1"/>
    <col min="8" max="8" width="15.109375" bestFit="1" customWidth="1"/>
    <col min="9" max="9" width="13.33203125" bestFit="1" customWidth="1"/>
    <col min="10" max="10" width="13.44140625" bestFit="1" customWidth="1"/>
    <col min="14" max="25" width="14" bestFit="1" customWidth="1"/>
  </cols>
  <sheetData>
    <row r="1" spans="1:5" ht="17.399999999999999" x14ac:dyDescent="0.3">
      <c r="A1" s="29" t="s">
        <v>63</v>
      </c>
    </row>
    <row r="4" spans="1:5" x14ac:dyDescent="0.25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5">
      <c r="A5" s="1">
        <v>45292</v>
      </c>
      <c r="B5" s="34">
        <f>'Disposition Month'!B6</f>
        <v>8721584.6199999992</v>
      </c>
      <c r="C5" s="34">
        <f>'Disposition Month'!C6</f>
        <v>6272595.1799999997</v>
      </c>
      <c r="D5" s="34">
        <f>'Disposition Month'!D6</f>
        <v>189535.24</v>
      </c>
      <c r="E5" s="34">
        <f>SUM(B5:D5)</f>
        <v>15183715.039999999</v>
      </c>
    </row>
    <row r="6" spans="1:5" x14ac:dyDescent="0.25">
      <c r="A6" s="1">
        <v>45323</v>
      </c>
      <c r="B6" s="34">
        <f>'Disposition Month'!B7</f>
        <v>7995855.0099999998</v>
      </c>
      <c r="C6" s="34">
        <f>'Disposition Month'!C7</f>
        <v>4231198.28</v>
      </c>
      <c r="D6" s="34">
        <f>'Disposition Month'!D7</f>
        <v>186924.3</v>
      </c>
      <c r="E6" s="34">
        <f>SUM(B6:D6)</f>
        <v>12413977.59</v>
      </c>
    </row>
    <row r="7" spans="1:5" x14ac:dyDescent="0.25">
      <c r="A7" s="1">
        <v>45352</v>
      </c>
      <c r="B7" s="34">
        <f>'Disposition Month'!B8</f>
        <v>8735584.8399999999</v>
      </c>
      <c r="C7" s="34">
        <f>'Disposition Month'!C8</f>
        <v>2935734.03</v>
      </c>
      <c r="D7" s="34">
        <f>'Disposition Month'!D8</f>
        <v>179756.7</v>
      </c>
      <c r="E7" s="34">
        <f t="shared" ref="E7:E9" si="0">SUM(B7:D7)</f>
        <v>11851075.569999998</v>
      </c>
    </row>
    <row r="8" spans="1:5" x14ac:dyDescent="0.25">
      <c r="A8" s="1">
        <v>45383</v>
      </c>
      <c r="B8" s="34">
        <f>'Disposition Month'!B9</f>
        <v>9454193.3000000007</v>
      </c>
      <c r="C8" s="34">
        <f>'Disposition Month'!C9</f>
        <v>2588759.2200000002</v>
      </c>
      <c r="D8" s="34">
        <f>'Disposition Month'!D9</f>
        <v>202661.67</v>
      </c>
      <c r="E8" s="34">
        <f t="shared" si="0"/>
        <v>12245614.190000001</v>
      </c>
    </row>
    <row r="9" spans="1:5" x14ac:dyDescent="0.25">
      <c r="A9" s="1">
        <v>45413</v>
      </c>
      <c r="B9" s="34">
        <f>'Disposition Month'!B10</f>
        <v>8831839.4000000004</v>
      </c>
      <c r="C9" s="34">
        <f>'Disposition Month'!C10</f>
        <v>2784916.43</v>
      </c>
      <c r="D9" s="34">
        <f>'Disposition Month'!D10</f>
        <v>206170.13</v>
      </c>
      <c r="E9" s="34">
        <f t="shared" si="0"/>
        <v>11822925.960000001</v>
      </c>
    </row>
    <row r="10" spans="1:5" x14ac:dyDescent="0.25">
      <c r="A10" s="1">
        <v>45444</v>
      </c>
      <c r="B10" s="34">
        <f>'Disposition Month'!B11</f>
        <v>8051939.2400000002</v>
      </c>
      <c r="C10" s="34">
        <f>'Disposition Month'!C11</f>
        <v>3756909.5</v>
      </c>
      <c r="D10" s="34">
        <f>'Disposition Month'!D11</f>
        <v>182463.88</v>
      </c>
      <c r="E10" s="34">
        <f t="shared" ref="E10" si="1">SUM(B10:D10)</f>
        <v>11991312.620000001</v>
      </c>
    </row>
    <row r="11" spans="1:5" x14ac:dyDescent="0.25">
      <c r="A11" s="1">
        <v>45474</v>
      </c>
      <c r="B11" s="34">
        <f>'Disposition Month'!B12</f>
        <v>8507734.0099999998</v>
      </c>
      <c r="C11" s="34">
        <f>'Disposition Month'!C12</f>
        <v>3857304.29</v>
      </c>
      <c r="D11" s="34">
        <f>'Disposition Month'!D12</f>
        <v>163394.68</v>
      </c>
      <c r="E11" s="34">
        <f t="shared" ref="E11:E13" si="2">SUM(B11:D11)</f>
        <v>12528432.98</v>
      </c>
    </row>
    <row r="12" spans="1:5" x14ac:dyDescent="0.25">
      <c r="A12" s="1">
        <v>45505</v>
      </c>
      <c r="B12" s="34">
        <f>'Disposition Month'!B13</f>
        <v>6628009.4900000002</v>
      </c>
      <c r="C12" s="34">
        <f>'Disposition Month'!C13</f>
        <v>3307276.67</v>
      </c>
      <c r="D12" s="34">
        <f>'Disposition Month'!D13</f>
        <v>152035.63</v>
      </c>
      <c r="E12" s="34">
        <f t="shared" si="2"/>
        <v>10087321.790000001</v>
      </c>
    </row>
    <row r="13" spans="1:5" x14ac:dyDescent="0.25">
      <c r="A13" s="1">
        <v>45536</v>
      </c>
      <c r="B13" s="34">
        <f>'Disposition Month'!B14</f>
        <v>5448562.96</v>
      </c>
      <c r="C13" s="34">
        <f>'Disposition Month'!C14</f>
        <v>3098911.25</v>
      </c>
      <c r="D13" s="34">
        <f>'Disposition Month'!D14</f>
        <v>97840.93</v>
      </c>
      <c r="E13" s="34">
        <f t="shared" si="2"/>
        <v>8645315.1400000006</v>
      </c>
    </row>
    <row r="14" spans="1:5" x14ac:dyDescent="0.25">
      <c r="A14" s="1">
        <v>45566</v>
      </c>
      <c r="B14" s="34">
        <f>'Disposition Month'!B15</f>
        <v>6558188.9500000002</v>
      </c>
      <c r="C14" s="34">
        <f>'Disposition Month'!C15</f>
        <v>3820867.6</v>
      </c>
      <c r="D14" s="34">
        <f>'Disposition Month'!D15</f>
        <v>172985.22</v>
      </c>
      <c r="E14" s="34">
        <f t="shared" ref="E14:E16" si="3">SUM(B14:D14)</f>
        <v>10552041.770000001</v>
      </c>
    </row>
    <row r="15" spans="1:5" x14ac:dyDescent="0.25">
      <c r="A15" s="1">
        <v>45597</v>
      </c>
      <c r="B15" s="34">
        <f>'Disposition Month'!B16</f>
        <v>6172030.6100000003</v>
      </c>
      <c r="C15" s="34">
        <f>'Disposition Month'!C16</f>
        <v>3470444.99</v>
      </c>
      <c r="D15" s="34">
        <f>'Disposition Month'!D16</f>
        <v>160372.65</v>
      </c>
      <c r="E15" s="34">
        <f t="shared" si="3"/>
        <v>9802848.2500000019</v>
      </c>
    </row>
    <row r="16" spans="1:5" x14ac:dyDescent="0.25">
      <c r="A16" s="1">
        <v>45627</v>
      </c>
      <c r="B16" s="34">
        <f>'Disposition Month'!B17</f>
        <v>6366797.4699999997</v>
      </c>
      <c r="C16" s="34">
        <f>'Disposition Month'!C17</f>
        <v>4617710.7300000004</v>
      </c>
      <c r="D16" s="34">
        <f>'Disposition Month'!D17</f>
        <v>158268.99</v>
      </c>
      <c r="E16" s="34">
        <f t="shared" si="3"/>
        <v>11142777.189999999</v>
      </c>
    </row>
    <row r="17" spans="1:5" x14ac:dyDescent="0.25">
      <c r="A17" s="1"/>
      <c r="B17" s="34"/>
      <c r="C17" s="34"/>
      <c r="D17" s="34"/>
      <c r="E17" s="34"/>
    </row>
    <row r="18" spans="1:5" x14ac:dyDescent="0.25">
      <c r="A18" s="3" t="s">
        <v>7</v>
      </c>
      <c r="B18" s="30">
        <f>SUM(B5:B6)</f>
        <v>16717439.629999999</v>
      </c>
      <c r="C18" s="30">
        <f>SUM(C5:C6)</f>
        <v>10503793.460000001</v>
      </c>
      <c r="D18" s="30">
        <f>SUM(D5:D6)</f>
        <v>376459.54</v>
      </c>
      <c r="E18" s="30">
        <f>SUM(E5:E6)</f>
        <v>27597692.629999999</v>
      </c>
    </row>
    <row r="20" spans="1:5" x14ac:dyDescent="0.25">
      <c r="A20" t="s">
        <v>54</v>
      </c>
      <c r="B20" s="76">
        <f>B18/$E$18</f>
        <v>0.60575497575573944</v>
      </c>
      <c r="C20" s="76">
        <f>C18/$E$18</f>
        <v>0.38060404544769372</v>
      </c>
      <c r="D20" s="76">
        <f>D18/$E$18</f>
        <v>1.3640978796566878E-2</v>
      </c>
      <c r="E20" s="75"/>
    </row>
    <row r="22" spans="1:5" x14ac:dyDescent="0.25">
      <c r="B22" s="19"/>
      <c r="C22" s="19"/>
      <c r="D22" s="19"/>
    </row>
    <row r="23" spans="1:5" x14ac:dyDescent="0.25">
      <c r="B23" s="19"/>
      <c r="C23" s="19"/>
      <c r="D23" s="19"/>
      <c r="E23" s="70"/>
    </row>
    <row r="24" spans="1:5" x14ac:dyDescent="0.25">
      <c r="A24" s="2"/>
      <c r="B24" s="19"/>
      <c r="C24" s="19"/>
      <c r="D24" s="19"/>
    </row>
    <row r="25" spans="1:5" x14ac:dyDescent="0.25">
      <c r="B25" s="19"/>
      <c r="C25" s="19"/>
      <c r="D25" s="19"/>
    </row>
    <row r="26" spans="1:5" x14ac:dyDescent="0.25">
      <c r="B26" s="19"/>
      <c r="C26" s="19"/>
      <c r="D26" s="19"/>
    </row>
    <row r="27" spans="1:5" x14ac:dyDescent="0.25">
      <c r="B27" s="19"/>
      <c r="C27" s="74"/>
      <c r="D27" s="19"/>
    </row>
    <row r="28" spans="1:5" x14ac:dyDescent="0.25">
      <c r="B28" s="19"/>
      <c r="C28" s="19"/>
      <c r="D28" s="19"/>
    </row>
    <row r="29" spans="1:5" x14ac:dyDescent="0.25">
      <c r="B29" s="19"/>
      <c r="C29" s="19"/>
      <c r="D29" s="19"/>
    </row>
    <row r="30" spans="1:5" x14ac:dyDescent="0.25">
      <c r="B30" s="19"/>
      <c r="C30" s="19"/>
      <c r="D30" s="19"/>
    </row>
    <row r="31" spans="1:5" x14ac:dyDescent="0.25">
      <c r="B31" s="19"/>
      <c r="C31" s="19"/>
      <c r="D31" s="19"/>
    </row>
    <row r="32" spans="1:5" x14ac:dyDescent="0.25">
      <c r="B32" s="19"/>
      <c r="C32" s="19"/>
      <c r="D32" s="19"/>
    </row>
    <row r="33" spans="2:4" x14ac:dyDescent="0.25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2023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workbookViewId="0">
      <pane ySplit="4" topLeftCell="A67" activePane="bottomLeft" state="frozen"/>
      <selection pane="bottomLeft" activeCell="L83" sqref="L83"/>
    </sheetView>
  </sheetViews>
  <sheetFormatPr defaultRowHeight="13.2" x14ac:dyDescent="0.25"/>
  <cols>
    <col min="1" max="1" width="18" customWidth="1"/>
    <col min="2" max="2" width="14.88671875" bestFit="1" customWidth="1"/>
    <col min="4" max="4" width="18" customWidth="1"/>
    <col min="5" max="5" width="14.88671875" customWidth="1"/>
    <col min="7" max="7" width="16" bestFit="1" customWidth="1"/>
    <col min="8" max="8" width="13.44140625" style="33" bestFit="1" customWidth="1"/>
  </cols>
  <sheetData>
    <row r="1" spans="1:8" ht="15.6" x14ac:dyDescent="0.3">
      <c r="A1" s="32" t="s">
        <v>55</v>
      </c>
    </row>
    <row r="4" spans="1:8" x14ac:dyDescent="0.25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0" t="s">
        <v>101</v>
      </c>
    </row>
    <row r="5" spans="1:8" x14ac:dyDescent="0.25">
      <c r="A5" s="1">
        <v>37987</v>
      </c>
      <c r="B5" s="33">
        <v>439528.96090617601</v>
      </c>
      <c r="D5" s="1">
        <v>40544</v>
      </c>
      <c r="E5" s="33">
        <v>289933.801264279</v>
      </c>
      <c r="G5" s="87" t="s">
        <v>127</v>
      </c>
      <c r="H5" s="33">
        <v>193288.06971378101</v>
      </c>
    </row>
    <row r="6" spans="1:8" x14ac:dyDescent="0.25">
      <c r="A6" s="1">
        <v>38018</v>
      </c>
      <c r="B6" s="33">
        <v>352554.18074302399</v>
      </c>
      <c r="D6" s="1">
        <v>40575</v>
      </c>
      <c r="E6" s="33">
        <v>300448.11865709198</v>
      </c>
      <c r="G6" s="87" t="s">
        <v>128</v>
      </c>
      <c r="H6" s="33">
        <v>184618.68677743699</v>
      </c>
    </row>
    <row r="7" spans="1:8" x14ac:dyDescent="0.25">
      <c r="A7" s="1">
        <v>38047</v>
      </c>
      <c r="B7" s="33">
        <v>388250.30564981903</v>
      </c>
      <c r="D7" s="1">
        <v>40603</v>
      </c>
      <c r="E7" s="33">
        <v>350333.92757733399</v>
      </c>
      <c r="G7" s="87" t="s">
        <v>129</v>
      </c>
      <c r="H7" s="33">
        <v>209936.45458464199</v>
      </c>
    </row>
    <row r="8" spans="1:8" x14ac:dyDescent="0.25">
      <c r="A8" s="1">
        <v>38078</v>
      </c>
      <c r="B8" s="33">
        <v>371664.94968947303</v>
      </c>
      <c r="D8" s="1">
        <v>40634</v>
      </c>
      <c r="E8" s="33">
        <v>324508.42118392698</v>
      </c>
      <c r="G8" s="87" t="s">
        <v>131</v>
      </c>
      <c r="H8" s="33">
        <v>198536.06116629401</v>
      </c>
    </row>
    <row r="9" spans="1:8" x14ac:dyDescent="0.25">
      <c r="A9" s="1">
        <v>38108</v>
      </c>
      <c r="B9" s="33">
        <v>376944.419134308</v>
      </c>
      <c r="D9" s="1">
        <v>40664</v>
      </c>
      <c r="E9" s="33">
        <v>325166.87311009999</v>
      </c>
      <c r="G9" s="87" t="s">
        <v>132</v>
      </c>
      <c r="H9" s="33">
        <v>213489.77832054</v>
      </c>
    </row>
    <row r="10" spans="1:8" x14ac:dyDescent="0.25">
      <c r="A10" s="1">
        <v>38139</v>
      </c>
      <c r="B10" s="33">
        <v>364373.39083432802</v>
      </c>
      <c r="D10" s="1">
        <v>40695</v>
      </c>
      <c r="E10" s="33">
        <v>313539.40973677801</v>
      </c>
      <c r="G10" s="87" t="s">
        <v>133</v>
      </c>
      <c r="H10" s="33">
        <v>204276.393508095</v>
      </c>
    </row>
    <row r="11" spans="1:8" x14ac:dyDescent="0.25">
      <c r="A11" s="1">
        <v>38169</v>
      </c>
      <c r="B11" s="33">
        <v>373376.36701310403</v>
      </c>
      <c r="D11" s="1">
        <v>40725</v>
      </c>
      <c r="E11" s="33">
        <v>317672.23063590098</v>
      </c>
      <c r="G11" s="87" t="s">
        <v>134</v>
      </c>
      <c r="H11" s="33">
        <v>211596.189876166</v>
      </c>
    </row>
    <row r="12" spans="1:8" x14ac:dyDescent="0.25">
      <c r="A12" s="1">
        <v>38200</v>
      </c>
      <c r="B12" s="33">
        <v>374957.04543857201</v>
      </c>
      <c r="D12" s="1">
        <v>40756</v>
      </c>
      <c r="E12" s="33">
        <v>344112.03167693102</v>
      </c>
      <c r="G12" s="87" t="s">
        <v>135</v>
      </c>
      <c r="H12" s="33">
        <v>213971.55324394899</v>
      </c>
    </row>
    <row r="13" spans="1:8" x14ac:dyDescent="0.25">
      <c r="A13" s="1">
        <v>38231</v>
      </c>
      <c r="B13" s="33">
        <v>252648.34940940799</v>
      </c>
      <c r="D13" s="1">
        <v>40787</v>
      </c>
      <c r="E13" s="33">
        <v>297685.96681910899</v>
      </c>
      <c r="G13" s="87" t="s">
        <v>136</v>
      </c>
      <c r="H13" s="33">
        <v>202712.54368882001</v>
      </c>
    </row>
    <row r="14" spans="1:8" x14ac:dyDescent="0.25">
      <c r="A14" s="1">
        <v>38261</v>
      </c>
      <c r="B14" s="33">
        <v>294836.08750282298</v>
      </c>
      <c r="D14" s="1">
        <v>40817</v>
      </c>
      <c r="E14" s="33">
        <v>346547.70302868</v>
      </c>
      <c r="G14" s="87" t="s">
        <v>137</v>
      </c>
      <c r="H14" s="33">
        <v>219731.027864773</v>
      </c>
    </row>
    <row r="15" spans="1:8" x14ac:dyDescent="0.25">
      <c r="A15" s="1">
        <v>38292</v>
      </c>
      <c r="B15" s="33">
        <v>306161.90200133098</v>
      </c>
      <c r="D15" s="1">
        <v>40848</v>
      </c>
      <c r="E15" s="33">
        <v>339844.16586564702</v>
      </c>
      <c r="G15" s="87" t="s">
        <v>138</v>
      </c>
      <c r="H15" s="33">
        <v>206233.24363453701</v>
      </c>
    </row>
    <row r="16" spans="1:8" x14ac:dyDescent="0.25">
      <c r="A16" s="1">
        <v>38322</v>
      </c>
      <c r="B16" s="33">
        <v>325615.34984864801</v>
      </c>
      <c r="D16" s="1">
        <v>40878</v>
      </c>
      <c r="E16" s="33">
        <v>351073.06417927402</v>
      </c>
      <c r="G16" s="87" t="s">
        <v>139</v>
      </c>
      <c r="H16" s="33">
        <v>218649.994412778</v>
      </c>
    </row>
    <row r="17" spans="1:8" x14ac:dyDescent="0.25">
      <c r="A17" s="1">
        <v>38353</v>
      </c>
      <c r="B17" s="33">
        <v>346534.81699999399</v>
      </c>
      <c r="D17" s="1">
        <v>40909</v>
      </c>
      <c r="E17" s="33">
        <v>350153.20710683399</v>
      </c>
      <c r="G17" s="87" t="s">
        <v>140</v>
      </c>
      <c r="H17" s="33">
        <v>207728.66198857999</v>
      </c>
    </row>
    <row r="18" spans="1:8" x14ac:dyDescent="0.25">
      <c r="A18" s="1">
        <v>38384</v>
      </c>
      <c r="B18" s="33">
        <v>319401.76471379801</v>
      </c>
      <c r="D18" s="1">
        <v>40940</v>
      </c>
      <c r="E18" s="33">
        <v>303701.98057338299</v>
      </c>
      <c r="G18" s="87" t="s">
        <v>141</v>
      </c>
      <c r="H18" s="33">
        <v>186836.687343775</v>
      </c>
    </row>
    <row r="19" spans="1:8" x14ac:dyDescent="0.25">
      <c r="A19" s="1">
        <v>38412</v>
      </c>
      <c r="B19" s="33">
        <v>326574.195420017</v>
      </c>
      <c r="D19" s="1">
        <v>40969</v>
      </c>
      <c r="E19" s="33">
        <v>331411.33775149297</v>
      </c>
      <c r="G19" s="87" t="s">
        <v>142</v>
      </c>
      <c r="H19" s="33">
        <v>216586.88822154599</v>
      </c>
    </row>
    <row r="20" spans="1:8" x14ac:dyDescent="0.25">
      <c r="A20" s="1">
        <v>38443</v>
      </c>
      <c r="B20" s="33">
        <v>404282.72753221501</v>
      </c>
      <c r="D20" s="1">
        <v>41000</v>
      </c>
      <c r="E20" s="33">
        <v>328742.294713918</v>
      </c>
      <c r="G20" s="87" t="s">
        <v>144</v>
      </c>
      <c r="H20" s="33">
        <v>203216.645632309</v>
      </c>
    </row>
    <row r="21" spans="1:8" x14ac:dyDescent="0.25">
      <c r="A21" s="1">
        <v>38473</v>
      </c>
      <c r="B21" s="33">
        <v>376916.31102423603</v>
      </c>
      <c r="D21" s="1">
        <v>41030</v>
      </c>
      <c r="E21" s="33">
        <v>338444.932251397</v>
      </c>
      <c r="G21" s="87" t="s">
        <v>145</v>
      </c>
      <c r="H21" s="33">
        <v>211118.29700797299</v>
      </c>
    </row>
    <row r="22" spans="1:8" x14ac:dyDescent="0.25">
      <c r="A22" s="1">
        <v>38504</v>
      </c>
      <c r="B22" s="33">
        <v>358886.38515602902</v>
      </c>
      <c r="D22" s="1">
        <v>41061</v>
      </c>
      <c r="E22" s="33">
        <v>322440.18200785102</v>
      </c>
      <c r="G22" s="87" t="s">
        <v>146</v>
      </c>
      <c r="H22" s="33">
        <v>204642.14406449301</v>
      </c>
    </row>
    <row r="23" spans="1:8" x14ac:dyDescent="0.25">
      <c r="A23" s="1">
        <v>38534</v>
      </c>
      <c r="B23" s="33">
        <v>319254.63716400898</v>
      </c>
      <c r="D23" s="1">
        <v>41091</v>
      </c>
      <c r="E23" s="33">
        <v>349392.99104951799</v>
      </c>
      <c r="G23" s="87" t="s">
        <v>147</v>
      </c>
      <c r="H23" s="33">
        <v>177190.82767974201</v>
      </c>
    </row>
    <row r="24" spans="1:8" x14ac:dyDescent="0.25">
      <c r="A24" s="1">
        <v>38565</v>
      </c>
      <c r="B24" s="33">
        <v>315616.43991115497</v>
      </c>
      <c r="D24" s="1">
        <v>41122</v>
      </c>
      <c r="E24" s="33">
        <v>291191.010585115</v>
      </c>
      <c r="G24" s="87" t="s">
        <v>148</v>
      </c>
      <c r="H24" s="33">
        <v>210276.02559254601</v>
      </c>
    </row>
    <row r="25" spans="1:8" x14ac:dyDescent="0.25">
      <c r="A25" s="1">
        <v>38596</v>
      </c>
      <c r="B25" s="33">
        <v>78702.698250476999</v>
      </c>
      <c r="D25" s="1">
        <v>41153</v>
      </c>
      <c r="E25" s="33">
        <v>251369.62620641899</v>
      </c>
      <c r="G25" s="87" t="s">
        <v>149</v>
      </c>
      <c r="H25" s="33">
        <v>206302.62789839</v>
      </c>
    </row>
    <row r="26" spans="1:8" x14ac:dyDescent="0.25">
      <c r="A26" s="1">
        <v>38626</v>
      </c>
      <c r="B26" s="33">
        <v>114538.450766073</v>
      </c>
      <c r="D26" s="1">
        <v>41183</v>
      </c>
      <c r="E26" s="33">
        <v>344344.08230810001</v>
      </c>
      <c r="G26" s="87" t="s">
        <v>150</v>
      </c>
      <c r="H26" s="33">
        <v>203194.12541848599</v>
      </c>
    </row>
    <row r="27" spans="1:8" x14ac:dyDescent="0.25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208068.03055027901</v>
      </c>
    </row>
    <row r="28" spans="1:8" x14ac:dyDescent="0.25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204008.00944908799</v>
      </c>
    </row>
    <row r="29" spans="1:8" x14ac:dyDescent="0.25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200716.73978716999</v>
      </c>
    </row>
    <row r="30" spans="1:8" x14ac:dyDescent="0.25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180633.861933879</v>
      </c>
    </row>
    <row r="31" spans="1:8" x14ac:dyDescent="0.25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185906.07128383199</v>
      </c>
    </row>
    <row r="32" spans="1:8" x14ac:dyDescent="0.25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157272.578469534</v>
      </c>
    </row>
    <row r="33" spans="1:8" x14ac:dyDescent="0.25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94223.930830799</v>
      </c>
    </row>
    <row r="34" spans="1:8" x14ac:dyDescent="0.25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175335.37682977199</v>
      </c>
    </row>
    <row r="35" spans="1:8" x14ac:dyDescent="0.25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127142.507917946</v>
      </c>
    </row>
    <row r="36" spans="1:8" x14ac:dyDescent="0.25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129025.450401893</v>
      </c>
    </row>
    <row r="37" spans="1:8" x14ac:dyDescent="0.25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124303.326972739</v>
      </c>
    </row>
    <row r="38" spans="1:8" x14ac:dyDescent="0.25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115543.12249102</v>
      </c>
    </row>
    <row r="39" spans="1:8" x14ac:dyDescent="0.25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117946.042906513</v>
      </c>
    </row>
    <row r="40" spans="1:8" x14ac:dyDescent="0.25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142495.73898459499</v>
      </c>
    </row>
    <row r="41" spans="1:8" x14ac:dyDescent="0.25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145245.61043732599</v>
      </c>
    </row>
    <row r="42" spans="1:8" x14ac:dyDescent="0.25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130796.775971294</v>
      </c>
    </row>
    <row r="43" spans="1:8" x14ac:dyDescent="0.25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145798.15384632899</v>
      </c>
    </row>
    <row r="44" spans="1:8" x14ac:dyDescent="0.25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142915.482152732</v>
      </c>
    </row>
    <row r="45" spans="1:8" x14ac:dyDescent="0.25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147271.29799147</v>
      </c>
    </row>
    <row r="46" spans="1:8" x14ac:dyDescent="0.25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141904.036857845</v>
      </c>
    </row>
    <row r="47" spans="1:8" x14ac:dyDescent="0.25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147102.60451718801</v>
      </c>
    </row>
    <row r="48" spans="1:8" x14ac:dyDescent="0.25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124986.471807451</v>
      </c>
    </row>
    <row r="49" spans="1:8" x14ac:dyDescent="0.25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62543.395949496997</v>
      </c>
    </row>
    <row r="50" spans="1:8" x14ac:dyDescent="0.25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108507.81794004</v>
      </c>
    </row>
    <row r="51" spans="1:8" x14ac:dyDescent="0.25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116787.22906517499</v>
      </c>
    </row>
    <row r="52" spans="1:8" x14ac:dyDescent="0.25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127025.307062839</v>
      </c>
    </row>
    <row r="53" spans="1:8" x14ac:dyDescent="0.25">
      <c r="A53" s="1">
        <v>39448</v>
      </c>
      <c r="B53" s="33">
        <v>361179.55744089198</v>
      </c>
      <c r="D53" s="1">
        <v>42005</v>
      </c>
      <c r="E53" s="33">
        <v>312959.437235158</v>
      </c>
      <c r="G53" s="1">
        <v>44562</v>
      </c>
      <c r="H53" s="33">
        <v>125631.552800766</v>
      </c>
    </row>
    <row r="54" spans="1:8" x14ac:dyDescent="0.25">
      <c r="A54" s="1">
        <v>39479</v>
      </c>
      <c r="B54" s="33">
        <v>362298.87173431797</v>
      </c>
      <c r="D54" s="1">
        <v>42036</v>
      </c>
      <c r="E54" s="33">
        <v>283462.567086967</v>
      </c>
      <c r="G54" s="1">
        <v>44593</v>
      </c>
      <c r="H54" s="33">
        <v>115275.395419964</v>
      </c>
    </row>
    <row r="55" spans="1:8" x14ac:dyDescent="0.25">
      <c r="A55" s="1">
        <v>39508</v>
      </c>
      <c r="B55" s="33">
        <v>444589.56284687901</v>
      </c>
      <c r="D55" s="1">
        <v>42064</v>
      </c>
      <c r="E55" s="33">
        <v>301291.41952555103</v>
      </c>
      <c r="G55" s="1">
        <v>44621</v>
      </c>
      <c r="H55" s="33">
        <v>132353.126316248</v>
      </c>
    </row>
    <row r="56" spans="1:8" x14ac:dyDescent="0.25">
      <c r="A56" s="1">
        <v>39539</v>
      </c>
      <c r="B56" s="33">
        <v>390368.81310596003</v>
      </c>
      <c r="D56" s="1">
        <v>42095</v>
      </c>
      <c r="E56" s="33">
        <v>294689.43442291598</v>
      </c>
      <c r="G56" s="1">
        <v>44652</v>
      </c>
      <c r="H56" s="33">
        <v>148087.28508468499</v>
      </c>
    </row>
    <row r="57" spans="1:8" x14ac:dyDescent="0.25">
      <c r="A57" s="1">
        <v>39569</v>
      </c>
      <c r="B57" s="33">
        <v>411263.34889933502</v>
      </c>
      <c r="D57" s="1">
        <v>42125</v>
      </c>
      <c r="E57" s="33">
        <v>296244.10434711899</v>
      </c>
      <c r="G57" s="1">
        <v>44682</v>
      </c>
      <c r="H57" s="33">
        <v>150711.82106631601</v>
      </c>
    </row>
    <row r="58" spans="1:8" x14ac:dyDescent="0.25">
      <c r="A58" s="1">
        <v>39600</v>
      </c>
      <c r="B58" s="33">
        <v>386821.99641245499</v>
      </c>
      <c r="D58" s="1">
        <v>42156</v>
      </c>
      <c r="E58" s="33">
        <v>282981.39102751302</v>
      </c>
      <c r="G58" s="1">
        <v>44713</v>
      </c>
      <c r="H58" s="33">
        <v>144146.03027880401</v>
      </c>
    </row>
    <row r="59" spans="1:8" x14ac:dyDescent="0.25">
      <c r="A59" s="1">
        <v>39630</v>
      </c>
      <c r="B59" s="33">
        <v>432048.85404347599</v>
      </c>
      <c r="D59" s="1">
        <v>42186</v>
      </c>
      <c r="E59" s="33">
        <v>286050.754941341</v>
      </c>
      <c r="G59" s="1">
        <v>44743</v>
      </c>
      <c r="H59" s="33">
        <v>152229.49780915401</v>
      </c>
    </row>
    <row r="60" spans="1:8" x14ac:dyDescent="0.25">
      <c r="A60" s="1">
        <v>39661</v>
      </c>
      <c r="B60" s="33">
        <v>391784.92503290501</v>
      </c>
      <c r="D60" s="1">
        <v>42217</v>
      </c>
      <c r="E60" s="33">
        <v>288226.98806988599</v>
      </c>
      <c r="G60" s="1">
        <v>44774</v>
      </c>
      <c r="H60" s="33">
        <v>143998.30733333301</v>
      </c>
    </row>
    <row r="61" spans="1:8" x14ac:dyDescent="0.25">
      <c r="A61" s="1">
        <v>39692</v>
      </c>
      <c r="B61" s="33">
        <v>135416.92299500699</v>
      </c>
      <c r="D61" s="1">
        <v>42248</v>
      </c>
      <c r="E61" s="33">
        <v>264589.35231918399</v>
      </c>
      <c r="G61" s="1">
        <v>44805</v>
      </c>
      <c r="H61" s="33">
        <v>132662.403089642</v>
      </c>
    </row>
    <row r="62" spans="1:8" x14ac:dyDescent="0.25">
      <c r="A62" s="1">
        <v>39722</v>
      </c>
      <c r="B62" s="33">
        <v>295684.92898270499</v>
      </c>
      <c r="D62" s="1">
        <v>42278</v>
      </c>
      <c r="E62" s="33">
        <v>272973.358709605</v>
      </c>
      <c r="G62" s="1">
        <v>44835</v>
      </c>
      <c r="H62" s="33">
        <v>152696.596401777</v>
      </c>
    </row>
    <row r="63" spans="1:8" x14ac:dyDescent="0.25">
      <c r="A63" s="1">
        <v>39753</v>
      </c>
      <c r="B63" s="33">
        <v>331775.50332623802</v>
      </c>
      <c r="D63" s="1">
        <v>42309</v>
      </c>
      <c r="E63" s="33">
        <v>261223.407007142</v>
      </c>
      <c r="G63" s="1">
        <v>44866</v>
      </c>
      <c r="H63" s="33">
        <v>142990.31837761399</v>
      </c>
    </row>
    <row r="64" spans="1:8" x14ac:dyDescent="0.25">
      <c r="A64" s="1">
        <v>39783</v>
      </c>
      <c r="B64" s="33">
        <v>358333.34032828198</v>
      </c>
      <c r="D64" s="1">
        <v>42339</v>
      </c>
      <c r="E64" s="33">
        <v>264576.74434833898</v>
      </c>
      <c r="G64" s="1">
        <v>44896</v>
      </c>
      <c r="H64" s="33">
        <v>136318.96823976299</v>
      </c>
    </row>
    <row r="65" spans="1:8" x14ac:dyDescent="0.25">
      <c r="A65" s="1">
        <v>39814</v>
      </c>
      <c r="B65" s="33">
        <v>335999.291883467</v>
      </c>
      <c r="D65" s="1">
        <v>42370</v>
      </c>
      <c r="E65" s="33">
        <v>238686.01574580499</v>
      </c>
      <c r="G65" s="1">
        <v>44927</v>
      </c>
      <c r="H65" s="110">
        <v>139509.10836549799</v>
      </c>
    </row>
    <row r="66" spans="1:8" x14ac:dyDescent="0.25">
      <c r="A66" s="1">
        <v>39845</v>
      </c>
      <c r="B66" s="33">
        <v>298096.22741041501</v>
      </c>
      <c r="D66" s="1">
        <v>42401</v>
      </c>
      <c r="E66" s="33">
        <v>262215.22656136198</v>
      </c>
      <c r="G66" s="1">
        <v>44958</v>
      </c>
      <c r="H66" s="110">
        <v>124933.19049222401</v>
      </c>
    </row>
    <row r="67" spans="1:8" x14ac:dyDescent="0.25">
      <c r="A67" s="1">
        <v>39873</v>
      </c>
      <c r="B67" s="33">
        <v>343406.40416385798</v>
      </c>
      <c r="D67" s="1">
        <v>42430</v>
      </c>
      <c r="E67" s="33">
        <v>277382.42246018897</v>
      </c>
      <c r="G67" s="1">
        <v>44986</v>
      </c>
      <c r="H67" s="110">
        <v>133810.190184142</v>
      </c>
    </row>
    <row r="68" spans="1:8" x14ac:dyDescent="0.25">
      <c r="A68" s="1">
        <v>39904</v>
      </c>
      <c r="B68" s="33">
        <v>340943.81547277299</v>
      </c>
      <c r="D68" s="1">
        <v>42461</v>
      </c>
      <c r="E68" s="33">
        <v>276079.35875120002</v>
      </c>
      <c r="G68" s="1">
        <v>45017</v>
      </c>
      <c r="H68" s="110">
        <v>127580.85191488201</v>
      </c>
    </row>
    <row r="69" spans="1:8" x14ac:dyDescent="0.25">
      <c r="A69" s="1">
        <v>39934</v>
      </c>
      <c r="B69" s="33">
        <v>346131.21165936498</v>
      </c>
      <c r="D69" s="1">
        <v>42491</v>
      </c>
      <c r="E69" s="33">
        <v>267453.40654274501</v>
      </c>
      <c r="G69" s="1">
        <v>45047</v>
      </c>
      <c r="H69" s="110">
        <v>133245.010215154</v>
      </c>
    </row>
    <row r="70" spans="1:8" x14ac:dyDescent="0.25">
      <c r="A70" s="1">
        <v>39965</v>
      </c>
      <c r="B70" s="33">
        <v>338470.93483570497</v>
      </c>
      <c r="D70" s="1">
        <v>42522</v>
      </c>
      <c r="E70" s="33">
        <v>257808.680870841</v>
      </c>
      <c r="G70" s="1">
        <v>45078</v>
      </c>
      <c r="H70" s="110">
        <v>129795.174243774</v>
      </c>
    </row>
    <row r="71" spans="1:8" x14ac:dyDescent="0.25">
      <c r="A71" s="1">
        <v>39995</v>
      </c>
      <c r="B71" s="33">
        <v>337663.90513253299</v>
      </c>
      <c r="D71" s="1">
        <v>42552</v>
      </c>
      <c r="E71" s="33">
        <v>255964.60781657201</v>
      </c>
      <c r="G71" s="1">
        <v>45108</v>
      </c>
      <c r="H71" s="110">
        <v>127895.095290007</v>
      </c>
    </row>
    <row r="72" spans="1:8" x14ac:dyDescent="0.25">
      <c r="A72" s="1">
        <v>40026</v>
      </c>
      <c r="B72" s="33">
        <v>337300.82635378197</v>
      </c>
      <c r="D72" s="1">
        <v>42583</v>
      </c>
      <c r="E72" s="33">
        <v>252356.73203768299</v>
      </c>
      <c r="G72" s="1">
        <v>45139</v>
      </c>
      <c r="H72" s="110">
        <v>134036.84272671799</v>
      </c>
    </row>
    <row r="73" spans="1:8" x14ac:dyDescent="0.25">
      <c r="A73" s="1">
        <v>40057</v>
      </c>
      <c r="B73" s="33">
        <v>347860.55052387301</v>
      </c>
      <c r="D73" s="1">
        <v>42614</v>
      </c>
      <c r="E73" s="33">
        <v>238974.73099534801</v>
      </c>
      <c r="G73" s="1">
        <v>45170</v>
      </c>
      <c r="H73" s="110">
        <v>126063.070664427</v>
      </c>
    </row>
    <row r="74" spans="1:8" x14ac:dyDescent="0.25">
      <c r="A74" s="1">
        <v>40087</v>
      </c>
      <c r="B74" s="33">
        <v>368418.32545770798</v>
      </c>
      <c r="D74" s="1">
        <v>42644</v>
      </c>
      <c r="E74" s="33">
        <v>247490.85222201599</v>
      </c>
      <c r="G74" s="1">
        <v>45200</v>
      </c>
      <c r="H74" s="110">
        <v>125208.47566136799</v>
      </c>
    </row>
    <row r="75" spans="1:8" x14ac:dyDescent="0.25">
      <c r="A75" s="1">
        <v>40118</v>
      </c>
      <c r="B75" s="33">
        <v>319930.81494935398</v>
      </c>
      <c r="D75" s="1">
        <v>42675</v>
      </c>
      <c r="E75" s="33">
        <v>208619.13745481501</v>
      </c>
      <c r="G75" s="1">
        <v>45231</v>
      </c>
      <c r="H75" s="110">
        <v>127456.045879588</v>
      </c>
    </row>
    <row r="76" spans="1:8" x14ac:dyDescent="0.25">
      <c r="A76" s="1">
        <v>40148</v>
      </c>
      <c r="B76" s="33">
        <v>380201.65609252697</v>
      </c>
      <c r="D76" s="1">
        <v>42705</v>
      </c>
      <c r="E76" s="33">
        <v>198985.11066388199</v>
      </c>
      <c r="G76" s="1">
        <v>45261</v>
      </c>
      <c r="H76" s="110">
        <v>131349.84103561801</v>
      </c>
    </row>
    <row r="77" spans="1:8" x14ac:dyDescent="0.25">
      <c r="A77" s="1">
        <v>40179</v>
      </c>
      <c r="B77" s="33">
        <v>306331.07212858298</v>
      </c>
      <c r="D77" s="1">
        <v>42736</v>
      </c>
      <c r="E77" s="33">
        <v>228848.54757076799</v>
      </c>
      <c r="G77" s="1">
        <v>45292</v>
      </c>
      <c r="H77" s="110">
        <v>135428.59367876701</v>
      </c>
    </row>
    <row r="78" spans="1:8" x14ac:dyDescent="0.25">
      <c r="A78" s="1">
        <v>40210</v>
      </c>
      <c r="B78" s="33">
        <v>305578.47640770703</v>
      </c>
      <c r="D78" s="1">
        <v>42767</v>
      </c>
      <c r="E78" s="33">
        <v>204229.64246066101</v>
      </c>
      <c r="G78" s="1">
        <v>45323</v>
      </c>
      <c r="H78" s="110">
        <v>120334.627176927</v>
      </c>
    </row>
    <row r="79" spans="1:8" x14ac:dyDescent="0.25">
      <c r="A79" s="1">
        <v>40238</v>
      </c>
      <c r="B79" s="33">
        <v>325698.63092944497</v>
      </c>
      <c r="D79" s="1">
        <v>42795</v>
      </c>
      <c r="E79" s="33">
        <v>213091.07761639499</v>
      </c>
      <c r="G79" s="1">
        <v>45352</v>
      </c>
      <c r="H79" s="110">
        <v>125187.21941161501</v>
      </c>
    </row>
    <row r="80" spans="1:8" x14ac:dyDescent="0.25">
      <c r="A80" s="1">
        <v>40269</v>
      </c>
      <c r="B80" s="33">
        <v>328811.54585523298</v>
      </c>
      <c r="D80" s="1">
        <v>42826</v>
      </c>
      <c r="E80" s="33">
        <v>219314.65711020501</v>
      </c>
      <c r="G80" s="1">
        <v>45383</v>
      </c>
      <c r="H80" s="110">
        <v>127203.82160693601</v>
      </c>
    </row>
    <row r="81" spans="1:8" x14ac:dyDescent="0.25">
      <c r="A81" s="1">
        <v>40299</v>
      </c>
      <c r="B81" s="33">
        <v>324519.78591738798</v>
      </c>
      <c r="D81" s="1">
        <v>42856</v>
      </c>
      <c r="E81" s="33">
        <v>232879.00874088501</v>
      </c>
      <c r="G81" s="1">
        <v>45413</v>
      </c>
      <c r="H81" s="110">
        <v>127053.63584267</v>
      </c>
    </row>
    <row r="82" spans="1:8" x14ac:dyDescent="0.25">
      <c r="A82" s="1">
        <v>40330</v>
      </c>
      <c r="B82" s="33">
        <v>315482.03310204699</v>
      </c>
      <c r="D82" s="1">
        <v>42887</v>
      </c>
      <c r="E82" s="33">
        <v>207091.977074405</v>
      </c>
      <c r="G82" s="1">
        <v>45444</v>
      </c>
      <c r="H82" s="110">
        <v>116787.65203673601</v>
      </c>
    </row>
    <row r="83" spans="1:8" x14ac:dyDescent="0.25">
      <c r="A83" s="1">
        <v>40360</v>
      </c>
      <c r="B83" s="33">
        <v>328812.15654130699</v>
      </c>
      <c r="D83" s="1">
        <v>42917</v>
      </c>
      <c r="E83" s="33">
        <v>223683.53625878901</v>
      </c>
      <c r="G83" s="1">
        <v>45474</v>
      </c>
      <c r="H83" s="33">
        <v>121088.892216723</v>
      </c>
    </row>
    <row r="84" spans="1:8" x14ac:dyDescent="0.25">
      <c r="A84" s="1">
        <v>40391</v>
      </c>
      <c r="B84" s="33">
        <v>367858.64456785901</v>
      </c>
      <c r="D84" s="1">
        <v>42948</v>
      </c>
      <c r="E84" s="33">
        <v>213455.94754608799</v>
      </c>
      <c r="G84" s="1">
        <v>45505</v>
      </c>
      <c r="H84" s="33">
        <v>100026.77485332001</v>
      </c>
    </row>
    <row r="85" spans="1:8" x14ac:dyDescent="0.25">
      <c r="A85" s="1">
        <v>40422</v>
      </c>
      <c r="B85" s="33">
        <v>327870.716555472</v>
      </c>
      <c r="D85" s="1">
        <v>42979</v>
      </c>
      <c r="E85" s="33">
        <v>208536.68001769501</v>
      </c>
      <c r="G85" s="1">
        <v>45536</v>
      </c>
      <c r="H85" s="33">
        <v>90661.132883749</v>
      </c>
    </row>
    <row r="86" spans="1:8" x14ac:dyDescent="0.25">
      <c r="A86" s="1">
        <v>40452</v>
      </c>
      <c r="B86" s="33">
        <v>347353.03464627999</v>
      </c>
      <c r="D86" s="1">
        <v>43009</v>
      </c>
      <c r="E86" s="33">
        <v>191138.231659988</v>
      </c>
      <c r="G86" s="1">
        <v>45566</v>
      </c>
      <c r="H86" s="33">
        <v>105918.092634774</v>
      </c>
    </row>
    <row r="87" spans="1:8" x14ac:dyDescent="0.25">
      <c r="A87" s="1">
        <v>40483</v>
      </c>
      <c r="B87" s="33">
        <v>307710.34779658902</v>
      </c>
      <c r="D87" s="1">
        <v>43040</v>
      </c>
      <c r="E87" s="33">
        <v>202988.13775764199</v>
      </c>
      <c r="G87" s="1">
        <v>45597</v>
      </c>
      <c r="H87" s="33">
        <v>102917.112963519</v>
      </c>
    </row>
    <row r="88" spans="1:8" x14ac:dyDescent="0.25">
      <c r="A88" s="1">
        <v>40513</v>
      </c>
      <c r="B88" s="33">
        <v>326418.77197902102</v>
      </c>
      <c r="D88" s="1">
        <v>43070</v>
      </c>
      <c r="E88" s="33">
        <v>207281.66385376599</v>
      </c>
      <c r="G88" s="1">
        <v>45627</v>
      </c>
      <c r="H88" s="33">
        <v>106307.851775353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2023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000"/>
    <pageSetUpPr fitToPage="1"/>
  </sheetPr>
  <dimension ref="A1:K90"/>
  <sheetViews>
    <sheetView workbookViewId="0">
      <pane ySplit="4" topLeftCell="A74" activePane="bottomLeft" state="frozen"/>
      <selection pane="bottomLeft" activeCell="G92" sqref="G92"/>
    </sheetView>
  </sheetViews>
  <sheetFormatPr defaultRowHeight="13.2" x14ac:dyDescent="0.25"/>
  <cols>
    <col min="1" max="1" width="18.10937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.77734375" style="21" bestFit="1" customWidth="1"/>
    <col min="10" max="11" width="15.6640625" customWidth="1"/>
  </cols>
  <sheetData>
    <row r="1" spans="1:11" ht="15.6" x14ac:dyDescent="0.3">
      <c r="A1" s="32" t="s">
        <v>56</v>
      </c>
    </row>
    <row r="2" spans="1:11" ht="12.75" customHeight="1" x14ac:dyDescent="0.3">
      <c r="A2" s="28"/>
    </row>
    <row r="4" spans="1:11" x14ac:dyDescent="0.25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1" t="s">
        <v>102</v>
      </c>
      <c r="J4" s="13" t="s">
        <v>53</v>
      </c>
      <c r="K4" s="91" t="s">
        <v>102</v>
      </c>
    </row>
    <row r="5" spans="1:11" x14ac:dyDescent="0.25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109">
        <v>1758610.6901978999</v>
      </c>
      <c r="J5" s="1">
        <v>45658</v>
      </c>
    </row>
    <row r="6" spans="1:11" x14ac:dyDescent="0.25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109">
        <v>1626096.2700390001</v>
      </c>
    </row>
    <row r="7" spans="1:11" x14ac:dyDescent="0.25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109">
        <v>1746944.9304808499</v>
      </c>
    </row>
    <row r="8" spans="1:11" x14ac:dyDescent="0.25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109">
        <v>1629049.73784092</v>
      </c>
    </row>
    <row r="9" spans="1:11" x14ac:dyDescent="0.25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109">
        <v>1613532.5216773101</v>
      </c>
    </row>
    <row r="10" spans="1:11" x14ac:dyDescent="0.25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109">
        <v>1656576.28301246</v>
      </c>
    </row>
    <row r="11" spans="1:11" x14ac:dyDescent="0.25">
      <c r="A11" s="1">
        <v>38169</v>
      </c>
      <c r="B11" s="33">
        <v>4113654.6443410199</v>
      </c>
      <c r="D11" s="1">
        <v>40725</v>
      </c>
      <c r="E11" s="33">
        <v>3517719.4931378299</v>
      </c>
      <c r="G11" s="88" t="s">
        <v>134</v>
      </c>
      <c r="H11" s="109">
        <v>1772589.35388948</v>
      </c>
    </row>
    <row r="12" spans="1:11" x14ac:dyDescent="0.25">
      <c r="A12" s="1">
        <v>38200</v>
      </c>
      <c r="B12" s="33">
        <v>4039039.5325718001</v>
      </c>
      <c r="D12" s="1">
        <v>40756</v>
      </c>
      <c r="E12" s="33">
        <v>3653274.17930101</v>
      </c>
      <c r="G12" s="88" t="s">
        <v>135</v>
      </c>
      <c r="H12" s="109">
        <v>1709125.95836257</v>
      </c>
    </row>
    <row r="13" spans="1:11" x14ac:dyDescent="0.25">
      <c r="A13" s="1">
        <v>38231</v>
      </c>
      <c r="B13" s="33">
        <v>3203047.0171899502</v>
      </c>
      <c r="D13" s="1">
        <v>40787</v>
      </c>
      <c r="E13" s="33">
        <v>3283584.1392127201</v>
      </c>
      <c r="G13" s="88" t="s">
        <v>136</v>
      </c>
      <c r="H13" s="109">
        <v>1687060.8959718</v>
      </c>
    </row>
    <row r="14" spans="1:11" x14ac:dyDescent="0.25">
      <c r="A14" s="1">
        <v>38261</v>
      </c>
      <c r="B14" s="33">
        <v>3557609.2439597002</v>
      </c>
      <c r="D14" s="1">
        <v>40817</v>
      </c>
      <c r="E14" s="33">
        <v>3631482.0895234901</v>
      </c>
      <c r="G14" s="87" t="s">
        <v>137</v>
      </c>
      <c r="H14" s="109">
        <v>1811674.1080602801</v>
      </c>
    </row>
    <row r="15" spans="1:11" x14ac:dyDescent="0.25">
      <c r="A15" s="1">
        <v>38292</v>
      </c>
      <c r="B15" s="33">
        <v>3549434.2037618798</v>
      </c>
      <c r="D15" s="1">
        <v>40848</v>
      </c>
      <c r="E15" s="33">
        <v>3589808.3252400798</v>
      </c>
      <c r="G15" s="88" t="s">
        <v>138</v>
      </c>
      <c r="H15" s="109">
        <v>1782418.8463834701</v>
      </c>
    </row>
    <row r="16" spans="1:11" x14ac:dyDescent="0.25">
      <c r="A16" s="1">
        <v>38322</v>
      </c>
      <c r="B16" s="33">
        <v>3331205.5307657998</v>
      </c>
      <c r="D16" s="1">
        <v>40878</v>
      </c>
      <c r="E16" s="33">
        <v>3704364.8622238501</v>
      </c>
      <c r="G16" s="88" t="s">
        <v>139</v>
      </c>
      <c r="H16" s="109">
        <v>1831192.0630068299</v>
      </c>
    </row>
    <row r="17" spans="1:8" x14ac:dyDescent="0.25">
      <c r="A17" s="1">
        <v>38353</v>
      </c>
      <c r="B17" s="33">
        <v>3572292.7624133099</v>
      </c>
      <c r="D17" s="1">
        <v>40909</v>
      </c>
      <c r="E17" s="33">
        <v>3617113.47580782</v>
      </c>
      <c r="G17" s="88" t="s">
        <v>140</v>
      </c>
      <c r="H17" s="109">
        <v>1870155.6250970999</v>
      </c>
    </row>
    <row r="18" spans="1:8" x14ac:dyDescent="0.25">
      <c r="A18" s="1">
        <v>38384</v>
      </c>
      <c r="B18" s="33">
        <v>3179408.8827136802</v>
      </c>
      <c r="D18" s="1">
        <v>40940</v>
      </c>
      <c r="E18" s="33">
        <v>3359105.6657841098</v>
      </c>
      <c r="G18" s="88" t="s">
        <v>141</v>
      </c>
      <c r="H18" s="109">
        <v>1763422.69856225</v>
      </c>
    </row>
    <row r="19" spans="1:8" x14ac:dyDescent="0.25">
      <c r="A19" s="1">
        <v>38412</v>
      </c>
      <c r="B19" s="33">
        <v>3524675.37415754</v>
      </c>
      <c r="D19" s="1">
        <v>40969</v>
      </c>
      <c r="E19" s="33">
        <v>3628030.1824391801</v>
      </c>
      <c r="G19" s="88" t="s">
        <v>142</v>
      </c>
      <c r="H19" s="109">
        <v>1983026.9352591301</v>
      </c>
    </row>
    <row r="20" spans="1:8" x14ac:dyDescent="0.25">
      <c r="A20" s="1">
        <v>38443</v>
      </c>
      <c r="B20" s="33">
        <v>3373989.9785241601</v>
      </c>
      <c r="D20" s="1">
        <v>41000</v>
      </c>
      <c r="E20" s="33">
        <v>3557143.1770983501</v>
      </c>
      <c r="G20" s="87" t="s">
        <v>144</v>
      </c>
      <c r="H20" s="109">
        <v>1825057.5100588801</v>
      </c>
    </row>
    <row r="21" spans="1:8" x14ac:dyDescent="0.25">
      <c r="A21" s="1">
        <v>38473</v>
      </c>
      <c r="B21" s="33">
        <v>3512440.4707236402</v>
      </c>
      <c r="D21" s="1">
        <v>41030</v>
      </c>
      <c r="E21" s="33">
        <v>3600786.7327474002</v>
      </c>
      <c r="G21" s="88" t="s">
        <v>145</v>
      </c>
      <c r="H21" s="109">
        <v>1868608.13492312</v>
      </c>
    </row>
    <row r="22" spans="1:8" x14ac:dyDescent="0.25">
      <c r="A22" s="1">
        <v>38504</v>
      </c>
      <c r="B22" s="33">
        <v>3396830.1709777699</v>
      </c>
      <c r="D22" s="1">
        <v>41061</v>
      </c>
      <c r="E22" s="33">
        <v>3558328.3891504901</v>
      </c>
      <c r="G22" s="88" t="s">
        <v>146</v>
      </c>
      <c r="H22" s="109">
        <v>1727743.4439842999</v>
      </c>
    </row>
    <row r="23" spans="1:8" x14ac:dyDescent="0.25">
      <c r="A23" s="1">
        <v>38534</v>
      </c>
      <c r="B23" s="33">
        <v>3326464.2786851898</v>
      </c>
      <c r="D23" s="1">
        <v>41091</v>
      </c>
      <c r="E23" s="33">
        <v>3746938.1706518601</v>
      </c>
      <c r="G23" s="88" t="s">
        <v>147</v>
      </c>
      <c r="H23" s="109">
        <v>1513488.8603286999</v>
      </c>
    </row>
    <row r="24" spans="1:8" x14ac:dyDescent="0.25">
      <c r="A24" s="1">
        <v>38565</v>
      </c>
      <c r="B24" s="33">
        <v>2962636.152516</v>
      </c>
      <c r="D24" s="1">
        <v>41122</v>
      </c>
      <c r="E24" s="33">
        <v>3227504.5235491302</v>
      </c>
      <c r="G24" s="88" t="s">
        <v>148</v>
      </c>
      <c r="H24" s="109">
        <v>2027549.62063214</v>
      </c>
    </row>
    <row r="25" spans="1:8" x14ac:dyDescent="0.25">
      <c r="A25" s="1">
        <v>38596</v>
      </c>
      <c r="B25" s="33">
        <v>1299470.4760853499</v>
      </c>
      <c r="D25" s="1">
        <v>41153</v>
      </c>
      <c r="E25" s="33">
        <v>3467157.3585043098</v>
      </c>
      <c r="G25" s="88" t="s">
        <v>149</v>
      </c>
      <c r="H25" s="109">
        <v>2017316.59537062</v>
      </c>
    </row>
    <row r="26" spans="1:8" x14ac:dyDescent="0.25">
      <c r="A26" s="1">
        <v>38626</v>
      </c>
      <c r="B26" s="33">
        <v>1403319.12839957</v>
      </c>
      <c r="D26" s="1">
        <v>41183</v>
      </c>
      <c r="E26" s="33">
        <v>3830897.53566849</v>
      </c>
      <c r="G26" s="88" t="s">
        <v>150</v>
      </c>
      <c r="H26" s="109">
        <v>2103776.3541535898</v>
      </c>
    </row>
    <row r="27" spans="1:8" x14ac:dyDescent="0.25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109">
        <v>2033840.0890590199</v>
      </c>
    </row>
    <row r="28" spans="1:8" x14ac:dyDescent="0.25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109">
        <v>2125499.21178575</v>
      </c>
    </row>
    <row r="29" spans="1:8" x14ac:dyDescent="0.25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109">
        <v>2103275.3072195798</v>
      </c>
    </row>
    <row r="30" spans="1:8" x14ac:dyDescent="0.25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109">
        <v>1985643.2859313199</v>
      </c>
    </row>
    <row r="31" spans="1:8" x14ac:dyDescent="0.25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109">
        <v>2070357.5716444601</v>
      </c>
    </row>
    <row r="32" spans="1:8" x14ac:dyDescent="0.25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109">
        <v>1869720.0293641</v>
      </c>
    </row>
    <row r="33" spans="1:8" x14ac:dyDescent="0.25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109">
        <v>1688187.0423145499</v>
      </c>
    </row>
    <row r="34" spans="1:8" x14ac:dyDescent="0.25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109">
        <v>1559977.76517929</v>
      </c>
    </row>
    <row r="35" spans="1:8" x14ac:dyDescent="0.25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109">
        <v>1631381.8765281001</v>
      </c>
    </row>
    <row r="36" spans="1:8" x14ac:dyDescent="0.25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109">
        <v>1249053.9469920499</v>
      </c>
    </row>
    <row r="37" spans="1:8" x14ac:dyDescent="0.25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109">
        <v>1321842.88292679</v>
      </c>
    </row>
    <row r="38" spans="1:8" x14ac:dyDescent="0.25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109">
        <v>1345844.81987499</v>
      </c>
    </row>
    <row r="39" spans="1:8" x14ac:dyDescent="0.25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109">
        <v>1411604.4240752701</v>
      </c>
    </row>
    <row r="40" spans="1:8" x14ac:dyDescent="0.25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109">
        <v>1564146.4120160199</v>
      </c>
    </row>
    <row r="41" spans="1:8" x14ac:dyDescent="0.25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109">
        <v>2226472.7443115199</v>
      </c>
    </row>
    <row r="42" spans="1:8" x14ac:dyDescent="0.25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109">
        <v>1982916.84945412</v>
      </c>
    </row>
    <row r="43" spans="1:8" x14ac:dyDescent="0.25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109">
        <v>2244654.3454335299</v>
      </c>
    </row>
    <row r="44" spans="1:8" x14ac:dyDescent="0.25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109">
        <v>2157769.28734576</v>
      </c>
    </row>
    <row r="45" spans="1:8" x14ac:dyDescent="0.25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109">
        <v>2269551.3707495402</v>
      </c>
    </row>
    <row r="46" spans="1:8" x14ac:dyDescent="0.25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109">
        <v>2903310.77757442</v>
      </c>
    </row>
    <row r="47" spans="1:8" x14ac:dyDescent="0.25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109">
        <v>1637895.4940704999</v>
      </c>
    </row>
    <row r="48" spans="1:8" x14ac:dyDescent="0.25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109">
        <v>2340177.30899934</v>
      </c>
    </row>
    <row r="49" spans="1:8" x14ac:dyDescent="0.25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109">
        <v>2148382.3599020098</v>
      </c>
    </row>
    <row r="50" spans="1:8" x14ac:dyDescent="0.25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109">
        <v>2424316.5384784001</v>
      </c>
    </row>
    <row r="51" spans="1:8" x14ac:dyDescent="0.25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109">
        <v>2552476.5445043398</v>
      </c>
    </row>
    <row r="52" spans="1:8" x14ac:dyDescent="0.25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109">
        <v>2653522.8601431302</v>
      </c>
    </row>
    <row r="53" spans="1:8" x14ac:dyDescent="0.25">
      <c r="A53" s="1">
        <v>39448</v>
      </c>
      <c r="B53" s="33">
        <v>3730716.59485282</v>
      </c>
      <c r="D53" s="1">
        <v>42005</v>
      </c>
      <c r="E53" s="33">
        <v>3404761.4341886099</v>
      </c>
      <c r="G53" s="1">
        <v>44562</v>
      </c>
      <c r="H53" s="110">
        <v>3015025.3513807799</v>
      </c>
    </row>
    <row r="54" spans="1:8" x14ac:dyDescent="0.25">
      <c r="A54" s="1">
        <v>39479</v>
      </c>
      <c r="B54" s="33">
        <v>3481908.9951343099</v>
      </c>
      <c r="D54" s="1">
        <v>42036</v>
      </c>
      <c r="E54" s="33">
        <v>2731077.1020644298</v>
      </c>
      <c r="G54" s="1">
        <v>44593</v>
      </c>
      <c r="H54" s="110">
        <v>2754277.6306455401</v>
      </c>
    </row>
    <row r="55" spans="1:8" x14ac:dyDescent="0.25">
      <c r="A55" s="1">
        <v>39508</v>
      </c>
      <c r="B55" s="33">
        <v>3754457.7083301698</v>
      </c>
      <c r="D55" s="1">
        <v>42064</v>
      </c>
      <c r="E55" s="33">
        <v>2990729.1486962298</v>
      </c>
      <c r="G55" s="1">
        <v>44621</v>
      </c>
      <c r="H55" s="110">
        <v>2968179.2915800102</v>
      </c>
    </row>
    <row r="56" spans="1:8" x14ac:dyDescent="0.25">
      <c r="A56" s="1">
        <v>39539</v>
      </c>
      <c r="B56" s="33">
        <v>3601038.3554089</v>
      </c>
      <c r="D56" s="1">
        <v>42095</v>
      </c>
      <c r="E56" s="33">
        <v>3039094.1946797702</v>
      </c>
      <c r="G56" s="1">
        <v>44652</v>
      </c>
      <c r="H56" s="110">
        <v>2933576.3108742498</v>
      </c>
    </row>
    <row r="57" spans="1:8" x14ac:dyDescent="0.25">
      <c r="A57" s="1">
        <v>39569</v>
      </c>
      <c r="B57" s="33">
        <v>4320099.2010811502</v>
      </c>
      <c r="D57" s="1">
        <v>42125</v>
      </c>
      <c r="E57" s="33">
        <v>3218635.8573584598</v>
      </c>
      <c r="G57" s="1">
        <v>44682</v>
      </c>
      <c r="H57" s="110">
        <v>2993368.8615153702</v>
      </c>
    </row>
    <row r="58" spans="1:8" x14ac:dyDescent="0.25">
      <c r="A58" s="1">
        <v>39600</v>
      </c>
      <c r="B58" s="33">
        <v>4358968.2792846598</v>
      </c>
      <c r="D58" s="1">
        <v>42156</v>
      </c>
      <c r="E58" s="33">
        <v>3131769.63831768</v>
      </c>
      <c r="G58" s="1">
        <v>44713</v>
      </c>
      <c r="H58" s="110">
        <v>2978793.1730608698</v>
      </c>
    </row>
    <row r="59" spans="1:8" x14ac:dyDescent="0.25">
      <c r="A59" s="1">
        <v>39630</v>
      </c>
      <c r="B59" s="33">
        <v>4639414.5826604404</v>
      </c>
      <c r="D59" s="1">
        <v>42186</v>
      </c>
      <c r="E59" s="33">
        <v>3093487.3556683399</v>
      </c>
      <c r="G59" s="1">
        <v>44743</v>
      </c>
      <c r="H59" s="110">
        <v>3025604.2822222002</v>
      </c>
    </row>
    <row r="60" spans="1:8" x14ac:dyDescent="0.25">
      <c r="A60" s="1">
        <v>39661</v>
      </c>
      <c r="B60" s="33">
        <v>4254048.2048297198</v>
      </c>
      <c r="D60" s="1">
        <v>42217</v>
      </c>
      <c r="E60" s="33">
        <v>2992774.2438230999</v>
      </c>
      <c r="G60" s="1">
        <v>44774</v>
      </c>
      <c r="H60" s="110">
        <v>2865426.7656263299</v>
      </c>
    </row>
    <row r="61" spans="1:8" x14ac:dyDescent="0.25">
      <c r="A61" s="1">
        <v>39692</v>
      </c>
      <c r="B61" s="33">
        <v>1642121.1776660201</v>
      </c>
      <c r="D61" s="1">
        <v>42248</v>
      </c>
      <c r="E61" s="33">
        <v>2735426.7734534298</v>
      </c>
      <c r="G61" s="1">
        <v>44805</v>
      </c>
      <c r="H61" s="110">
        <v>3119336.9220036599</v>
      </c>
    </row>
    <row r="62" spans="1:8" x14ac:dyDescent="0.25">
      <c r="A62" s="1">
        <v>39722</v>
      </c>
      <c r="B62" s="33">
        <v>3450697.9705383801</v>
      </c>
      <c r="D62" s="1">
        <v>42278</v>
      </c>
      <c r="E62" s="33">
        <v>2846330.88352441</v>
      </c>
      <c r="G62" s="1">
        <v>44835</v>
      </c>
      <c r="H62" s="110">
        <v>3227814.5951341102</v>
      </c>
    </row>
    <row r="63" spans="1:8" x14ac:dyDescent="0.25">
      <c r="A63" s="1">
        <v>39753</v>
      </c>
      <c r="B63" s="33">
        <v>3823545.4159350898</v>
      </c>
      <c r="D63" s="1">
        <v>42309</v>
      </c>
      <c r="E63" s="33">
        <v>2653020.4554452999</v>
      </c>
      <c r="G63" s="1">
        <v>44866</v>
      </c>
      <c r="H63" s="110">
        <v>3143906.7567714802</v>
      </c>
    </row>
    <row r="64" spans="1:8" x14ac:dyDescent="0.25">
      <c r="A64" s="1">
        <v>39783</v>
      </c>
      <c r="B64" s="33">
        <v>3184282.9857755699</v>
      </c>
      <c r="D64" s="1">
        <v>42339</v>
      </c>
      <c r="E64" s="33">
        <v>2662992.7884186702</v>
      </c>
      <c r="G64" s="1">
        <v>44896</v>
      </c>
      <c r="H64" s="110">
        <v>3000217.9791727802</v>
      </c>
    </row>
    <row r="65" spans="1:10" x14ac:dyDescent="0.25">
      <c r="A65" s="1">
        <v>39814</v>
      </c>
      <c r="B65" s="33">
        <v>3438444.2367176502</v>
      </c>
      <c r="D65" s="1">
        <v>42370</v>
      </c>
      <c r="E65" s="33">
        <v>2595659.0126004498</v>
      </c>
      <c r="G65" s="1">
        <v>44927</v>
      </c>
      <c r="H65" s="110">
        <v>2083675.11400989</v>
      </c>
    </row>
    <row r="66" spans="1:10" x14ac:dyDescent="0.25">
      <c r="A66" s="1">
        <v>39845</v>
      </c>
      <c r="B66" s="33">
        <v>3579269.6434981502</v>
      </c>
      <c r="D66" s="1">
        <v>42401</v>
      </c>
      <c r="E66" s="33">
        <v>2404903.12819289</v>
      </c>
      <c r="G66" s="1">
        <v>44958</v>
      </c>
      <c r="H66" s="110">
        <v>1985865.94258395</v>
      </c>
    </row>
    <row r="67" spans="1:10" x14ac:dyDescent="0.25">
      <c r="A67" s="1">
        <v>39873</v>
      </c>
      <c r="B67" s="33">
        <v>3520944.6226184801</v>
      </c>
      <c r="D67" s="1">
        <v>42430</v>
      </c>
      <c r="E67" s="33">
        <v>2501164.0877212998</v>
      </c>
      <c r="G67" s="1">
        <v>44986</v>
      </c>
      <c r="H67" s="110">
        <v>2028460.69866755</v>
      </c>
    </row>
    <row r="68" spans="1:10" x14ac:dyDescent="0.25">
      <c r="A68" s="1">
        <v>39904</v>
      </c>
      <c r="B68" s="33">
        <v>3511916.9513164898</v>
      </c>
      <c r="D68" s="1">
        <v>42461</v>
      </c>
      <c r="E68" s="33">
        <v>2354096.9744380298</v>
      </c>
      <c r="G68" s="1">
        <v>45017</v>
      </c>
      <c r="H68" s="110">
        <v>1909947.5724756999</v>
      </c>
    </row>
    <row r="69" spans="1:10" x14ac:dyDescent="0.25">
      <c r="A69" s="1">
        <v>39934</v>
      </c>
      <c r="B69" s="33">
        <v>3769963.5557009</v>
      </c>
      <c r="D69" s="1">
        <v>42491</v>
      </c>
      <c r="E69" s="33">
        <v>2513416.4455053001</v>
      </c>
      <c r="G69" s="1">
        <v>45047</v>
      </c>
      <c r="H69" s="110">
        <v>2040344.01703237</v>
      </c>
    </row>
    <row r="70" spans="1:10" x14ac:dyDescent="0.25">
      <c r="A70" s="1">
        <v>39965</v>
      </c>
      <c r="B70" s="33">
        <v>3351008.7082273802</v>
      </c>
      <c r="D70" s="1">
        <v>42522</v>
      </c>
      <c r="E70" s="33">
        <v>2393687.02612196</v>
      </c>
      <c r="G70" s="1">
        <v>45078</v>
      </c>
      <c r="H70" s="110">
        <v>1861587.5988294999</v>
      </c>
    </row>
    <row r="71" spans="1:10" x14ac:dyDescent="0.25">
      <c r="A71" s="1">
        <v>39995</v>
      </c>
      <c r="B71" s="33">
        <v>4357713.6781390402</v>
      </c>
      <c r="D71" s="1">
        <v>42552</v>
      </c>
      <c r="E71" s="33">
        <v>2423122.7382212002</v>
      </c>
      <c r="G71" s="1">
        <v>45108</v>
      </c>
      <c r="H71" s="110">
        <v>1942323.4046593001</v>
      </c>
    </row>
    <row r="72" spans="1:10" x14ac:dyDescent="0.25">
      <c r="A72" s="1">
        <v>40026</v>
      </c>
      <c r="B72" s="33">
        <v>3418958.5700597102</v>
      </c>
      <c r="D72" s="1">
        <v>42583</v>
      </c>
      <c r="E72" s="33">
        <v>2295513.9773722398</v>
      </c>
      <c r="G72" s="1">
        <v>45139</v>
      </c>
      <c r="H72" s="110">
        <v>1921840.3545176999</v>
      </c>
    </row>
    <row r="73" spans="1:10" x14ac:dyDescent="0.25">
      <c r="A73" s="1">
        <v>40057</v>
      </c>
      <c r="B73" s="33">
        <v>3143287.55374848</v>
      </c>
      <c r="D73" s="1">
        <v>42614</v>
      </c>
      <c r="E73" s="33">
        <v>2239326.9426642</v>
      </c>
      <c r="G73" s="1">
        <v>45170</v>
      </c>
      <c r="H73" s="110">
        <v>1841772.3668839</v>
      </c>
    </row>
    <row r="74" spans="1:10" x14ac:dyDescent="0.25">
      <c r="A74" s="1">
        <v>40087</v>
      </c>
      <c r="B74" s="33">
        <v>3296087.82257229</v>
      </c>
      <c r="D74" s="1">
        <v>42644</v>
      </c>
      <c r="E74" s="33">
        <v>2197609.6370426798</v>
      </c>
      <c r="G74" s="1">
        <v>45200</v>
      </c>
      <c r="H74" s="110">
        <v>1798430.6063188</v>
      </c>
    </row>
    <row r="75" spans="1:10" x14ac:dyDescent="0.25">
      <c r="A75" s="1">
        <v>40118</v>
      </c>
      <c r="B75" s="33">
        <v>3062273.5011873702</v>
      </c>
      <c r="D75" s="1">
        <v>42675</v>
      </c>
      <c r="E75" s="33">
        <v>2124859.4222615999</v>
      </c>
      <c r="G75" s="1">
        <v>45231</v>
      </c>
      <c r="H75" s="110">
        <v>1601202.7751656999</v>
      </c>
    </row>
    <row r="76" spans="1:10" x14ac:dyDescent="0.25">
      <c r="A76" s="1">
        <v>40148</v>
      </c>
      <c r="B76" s="33">
        <v>3246835.2152069202</v>
      </c>
      <c r="D76" s="1">
        <v>42705</v>
      </c>
      <c r="E76" s="33">
        <v>2128786.52064216</v>
      </c>
      <c r="G76" s="1">
        <v>45261</v>
      </c>
      <c r="H76" s="110">
        <v>1719720.1204719001</v>
      </c>
    </row>
    <row r="77" spans="1:10" x14ac:dyDescent="0.25">
      <c r="A77" s="1">
        <v>40179</v>
      </c>
      <c r="B77" s="33">
        <v>3115838.4952301602</v>
      </c>
      <c r="D77" s="1">
        <v>42736</v>
      </c>
      <c r="E77" s="33">
        <v>2104279.6087225401</v>
      </c>
      <c r="G77" s="1">
        <v>45292</v>
      </c>
      <c r="H77" s="110">
        <v>2862333.4853972001</v>
      </c>
    </row>
    <row r="78" spans="1:10" x14ac:dyDescent="0.25">
      <c r="A78" s="1">
        <v>40210</v>
      </c>
      <c r="B78" s="33">
        <v>2709249.6322354199</v>
      </c>
      <c r="D78" s="1">
        <v>42767</v>
      </c>
      <c r="E78" s="33">
        <v>1913650.9600861401</v>
      </c>
      <c r="G78" s="1">
        <v>45323</v>
      </c>
      <c r="H78" s="110">
        <v>2843835.2653478999</v>
      </c>
    </row>
    <row r="79" spans="1:10" x14ac:dyDescent="0.25">
      <c r="A79" s="1">
        <v>40238</v>
      </c>
      <c r="B79" s="33">
        <v>2606749.0670757201</v>
      </c>
      <c r="D79" s="1">
        <v>42795</v>
      </c>
      <c r="E79" s="33">
        <v>2019755.6599136</v>
      </c>
      <c r="G79" s="1">
        <v>45352</v>
      </c>
      <c r="H79" s="110">
        <v>2857768.4491015002</v>
      </c>
      <c r="J79" s="114"/>
    </row>
    <row r="80" spans="1:10" x14ac:dyDescent="0.25">
      <c r="A80" s="1">
        <v>40269</v>
      </c>
      <c r="B80" s="33">
        <v>3145341.4897636799</v>
      </c>
      <c r="D80" s="1">
        <v>42826</v>
      </c>
      <c r="E80" s="33">
        <v>1700864.7131197001</v>
      </c>
      <c r="G80" s="1">
        <v>45383</v>
      </c>
      <c r="H80" s="110">
        <v>2694091.0154193998</v>
      </c>
      <c r="J80" s="114"/>
    </row>
    <row r="81" spans="1:10" x14ac:dyDescent="0.25">
      <c r="A81" s="1">
        <v>40299</v>
      </c>
      <c r="B81" s="33">
        <v>3115673.0132726198</v>
      </c>
      <c r="D81" s="1">
        <v>42856</v>
      </c>
      <c r="E81" s="33">
        <v>2007994.6094557999</v>
      </c>
      <c r="G81" s="1">
        <v>45413</v>
      </c>
      <c r="H81" s="110">
        <v>2546843.2280776999</v>
      </c>
      <c r="J81" s="114"/>
    </row>
    <row r="82" spans="1:10" x14ac:dyDescent="0.25">
      <c r="A82" s="1">
        <v>40330</v>
      </c>
      <c r="B82" s="33">
        <v>3226898.8289640602</v>
      </c>
      <c r="D82" s="1">
        <v>42887</v>
      </c>
      <c r="E82" s="33">
        <v>1968967.2081832399</v>
      </c>
      <c r="G82" s="1">
        <v>45444</v>
      </c>
      <c r="H82" s="110">
        <v>2459573.5558817</v>
      </c>
      <c r="J82" s="114"/>
    </row>
    <row r="83" spans="1:10" x14ac:dyDescent="0.25">
      <c r="A83" s="1">
        <v>40360</v>
      </c>
      <c r="B83" s="33">
        <v>3603416.7345902501</v>
      </c>
      <c r="D83" s="1">
        <v>42917</v>
      </c>
      <c r="E83" s="33">
        <v>1944954.69382126</v>
      </c>
      <c r="G83" s="1">
        <v>45474</v>
      </c>
      <c r="H83" s="110">
        <v>2517881.5891300999</v>
      </c>
      <c r="J83" s="114"/>
    </row>
    <row r="84" spans="1:10" x14ac:dyDescent="0.25">
      <c r="A84" s="1">
        <v>40391</v>
      </c>
      <c r="B84" s="33">
        <v>3299601.29664071</v>
      </c>
      <c r="D84" s="1">
        <v>42948</v>
      </c>
      <c r="E84" s="33">
        <v>1840798.449609</v>
      </c>
      <c r="G84" s="1">
        <v>45505</v>
      </c>
      <c r="H84" s="110">
        <v>2644488.9133071001</v>
      </c>
      <c r="J84" s="114"/>
    </row>
    <row r="85" spans="1:10" x14ac:dyDescent="0.25">
      <c r="A85" s="1">
        <v>40422</v>
      </c>
      <c r="B85" s="33">
        <v>3054703.3281309102</v>
      </c>
      <c r="D85" s="1">
        <v>42979</v>
      </c>
      <c r="E85" s="33">
        <v>1766036.3128402</v>
      </c>
      <c r="G85" s="1">
        <v>45536</v>
      </c>
      <c r="H85" s="110">
        <v>2451462.3161662999</v>
      </c>
      <c r="J85" s="114"/>
    </row>
    <row r="86" spans="1:10" x14ac:dyDescent="0.25">
      <c r="A86" s="1">
        <v>40452</v>
      </c>
      <c r="B86" s="33">
        <v>3151944.3827365199</v>
      </c>
      <c r="D86" s="1">
        <v>43009</v>
      </c>
      <c r="E86" s="33">
        <v>1770596.725237</v>
      </c>
      <c r="G86" s="1">
        <v>45566</v>
      </c>
      <c r="H86" s="110">
        <v>2452872.141417</v>
      </c>
      <c r="J86" s="114"/>
    </row>
    <row r="87" spans="1:10" x14ac:dyDescent="0.25">
      <c r="A87" s="1">
        <v>40483</v>
      </c>
      <c r="B87" s="33">
        <v>2904288.6859379499</v>
      </c>
      <c r="D87" s="1">
        <v>43040</v>
      </c>
      <c r="E87" s="33">
        <v>1791796.1227102</v>
      </c>
      <c r="G87" s="1">
        <v>45597</v>
      </c>
      <c r="H87" s="110">
        <v>2410809.3215691</v>
      </c>
      <c r="J87" s="114"/>
    </row>
    <row r="88" spans="1:10" x14ac:dyDescent="0.25">
      <c r="A88" s="1">
        <v>40513</v>
      </c>
      <c r="B88" s="33">
        <v>3457136.50756909</v>
      </c>
      <c r="D88" s="1">
        <v>43070</v>
      </c>
      <c r="E88" s="33">
        <v>1742706.23000375</v>
      </c>
      <c r="G88" s="1">
        <v>45627</v>
      </c>
      <c r="H88" s="110">
        <v>2261741.7719262</v>
      </c>
      <c r="J88" s="114"/>
    </row>
    <row r="89" spans="1:10" x14ac:dyDescent="0.25">
      <c r="J89" s="114"/>
    </row>
    <row r="90" spans="1:10" x14ac:dyDescent="0.25">
      <c r="J90" s="114"/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April 2023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D120"/>
  <sheetViews>
    <sheetView workbookViewId="0">
      <pane ySplit="30" topLeftCell="A58" activePane="bottomLeft" state="frozen"/>
      <selection pane="bottomLeft" activeCell="X80" sqref="X80"/>
    </sheetView>
  </sheetViews>
  <sheetFormatPr defaultRowHeight="13.2" x14ac:dyDescent="0.25"/>
  <cols>
    <col min="2" max="2" width="15.33203125" hidden="1" customWidth="1"/>
    <col min="3" max="3" width="12.88671875" hidden="1" customWidth="1"/>
    <col min="4" max="4" width="12.33203125" hidden="1" customWidth="1"/>
    <col min="5" max="5" width="11.5546875" hidden="1" customWidth="1"/>
    <col min="6" max="6" width="14.44140625" hidden="1" customWidth="1"/>
    <col min="7" max="7" width="12.44140625" hidden="1" customWidth="1"/>
    <col min="8" max="8" width="11.33203125" hidden="1" customWidth="1"/>
    <col min="9" max="9" width="14.44140625" hidden="1" customWidth="1"/>
    <col min="10" max="10" width="10.6640625" hidden="1" customWidth="1"/>
    <col min="11" max="11" width="6.33203125" customWidth="1"/>
    <col min="12" max="12" width="14.6640625" bestFit="1" customWidth="1"/>
    <col min="13" max="13" width="11.5546875" bestFit="1" customWidth="1"/>
    <col min="14" max="14" width="12.33203125" bestFit="1" customWidth="1"/>
    <col min="15" max="15" width="11.5546875" bestFit="1" customWidth="1"/>
    <col min="16" max="16" width="14.33203125" customWidth="1"/>
    <col min="17" max="17" width="7" bestFit="1" customWidth="1"/>
    <col min="18" max="18" width="11.6640625" customWidth="1"/>
    <col min="19" max="19" width="12.88671875" bestFit="1" customWidth="1"/>
    <col min="20" max="20" width="9.33203125" bestFit="1" customWidth="1"/>
    <col min="21" max="21" width="7.44140625" customWidth="1"/>
    <col min="22" max="22" width="14.6640625" bestFit="1" customWidth="1"/>
    <col min="23" max="23" width="11.5546875" bestFit="1" customWidth="1"/>
    <col min="24" max="24" width="11.33203125" bestFit="1" customWidth="1"/>
    <col min="25" max="25" width="11.5546875" customWidth="1"/>
    <col min="26" max="26" width="14.5546875" style="41" customWidth="1"/>
    <col min="28" max="28" width="11.33203125" bestFit="1" customWidth="1"/>
    <col min="29" max="29" width="12.88671875" bestFit="1" customWidth="1"/>
    <col min="30" max="30" width="9.33203125" bestFit="1" customWidth="1"/>
  </cols>
  <sheetData>
    <row r="1" spans="1:30" x14ac:dyDescent="0.25">
      <c r="A1" s="12" t="s">
        <v>8</v>
      </c>
    </row>
    <row r="2" spans="1:30" x14ac:dyDescent="0.25">
      <c r="A2" t="s">
        <v>9</v>
      </c>
    </row>
    <row r="3" spans="1:30" x14ac:dyDescent="0.25">
      <c r="A3" t="s">
        <v>10</v>
      </c>
    </row>
    <row r="4" spans="1:30" x14ac:dyDescent="0.25">
      <c r="A4" s="80" t="s">
        <v>216</v>
      </c>
    </row>
    <row r="5" spans="1:30" x14ac:dyDescent="0.25">
      <c r="B5" s="10"/>
    </row>
    <row r="6" spans="1:30" ht="26.4" x14ac:dyDescent="0.25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16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5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5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5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5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5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5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5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5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5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5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5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5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5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5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5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5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5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5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5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5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5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5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5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5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5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117">
        <f t="shared" ref="Z31:Z36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6" si="7">AC31/AB31</f>
        <v>1072.6576172792079</v>
      </c>
    </row>
    <row r="32" spans="2:30" x14ac:dyDescent="0.25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117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5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117">
        <f t="shared" si="6"/>
        <v>0.6</v>
      </c>
      <c r="AA33" s="37">
        <v>3</v>
      </c>
      <c r="AB33" s="39">
        <v>68.388000000000005</v>
      </c>
      <c r="AC33" s="40">
        <v>92402</v>
      </c>
      <c r="AD33" s="6">
        <f t="shared" si="7"/>
        <v>1351.1434754635316</v>
      </c>
    </row>
    <row r="34" spans="2:30" x14ac:dyDescent="0.25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117">
        <f t="shared" si="6"/>
        <v>0.47058823529411764</v>
      </c>
      <c r="AA34" s="37">
        <v>8</v>
      </c>
      <c r="AB34" s="39">
        <v>2541.8589999999999</v>
      </c>
      <c r="AC34" s="40">
        <v>1660256.1</v>
      </c>
      <c r="AD34" s="6">
        <f t="shared" si="7"/>
        <v>653.16608828420465</v>
      </c>
    </row>
    <row r="35" spans="2:30" x14ac:dyDescent="0.25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117">
        <f t="shared" si="6"/>
        <v>0.5</v>
      </c>
      <c r="AA35" s="37">
        <v>3</v>
      </c>
      <c r="AB35" s="39">
        <v>351.8</v>
      </c>
      <c r="AC35" s="40">
        <v>278950</v>
      </c>
      <c r="AD35" s="6">
        <f t="shared" si="7"/>
        <v>792.9221148379761</v>
      </c>
    </row>
    <row r="36" spans="2:30" x14ac:dyDescent="0.25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117">
        <f t="shared" si="6"/>
        <v>0.45454545454545453</v>
      </c>
      <c r="AA36" s="37">
        <v>5</v>
      </c>
      <c r="AB36" s="39">
        <v>967.78899999999999</v>
      </c>
      <c r="AC36" s="40">
        <v>728314.5</v>
      </c>
      <c r="AD36" s="6">
        <f t="shared" si="7"/>
        <v>752.5550507393657</v>
      </c>
    </row>
    <row r="37" spans="2:30" x14ac:dyDescent="0.25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117">
        <f t="shared" ref="Z37:Z77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65" si="9">AC37/AB37</f>
        <v>388.48463279799211</v>
      </c>
    </row>
    <row r="38" spans="2:30" x14ac:dyDescent="0.25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117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5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117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5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117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5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117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5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117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5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117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5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117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5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  <c r="V45" s="1">
        <v>44652</v>
      </c>
      <c r="W45" s="38">
        <v>5</v>
      </c>
      <c r="X45" s="39">
        <v>265.37200000000001</v>
      </c>
      <c r="Y45" s="11">
        <v>5</v>
      </c>
      <c r="Z45" s="117">
        <f t="shared" si="8"/>
        <v>1</v>
      </c>
      <c r="AA45" s="37">
        <v>5</v>
      </c>
      <c r="AB45" s="39">
        <v>265.37200000000001</v>
      </c>
      <c r="AC45" s="40">
        <v>529294</v>
      </c>
      <c r="AD45" s="6">
        <f t="shared" si="9"/>
        <v>1994.5359721447628</v>
      </c>
    </row>
    <row r="46" spans="2:30" x14ac:dyDescent="0.25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  <c r="V46" s="1">
        <v>44682</v>
      </c>
      <c r="W46" s="38">
        <v>14</v>
      </c>
      <c r="X46" s="39">
        <v>11540.79</v>
      </c>
      <c r="Y46" s="11">
        <v>8</v>
      </c>
      <c r="Z46" s="117">
        <f t="shared" si="8"/>
        <v>0.5714285714285714</v>
      </c>
      <c r="AA46" s="37">
        <v>8</v>
      </c>
      <c r="AB46" s="39">
        <v>1101.74</v>
      </c>
      <c r="AC46" s="40">
        <v>1005071.38</v>
      </c>
      <c r="AD46" s="6">
        <f t="shared" si="9"/>
        <v>912.25822789405845</v>
      </c>
    </row>
    <row r="47" spans="2:30" x14ac:dyDescent="0.25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>O47/M47</f>
        <v>1</v>
      </c>
      <c r="Q47" s="37">
        <v>1</v>
      </c>
      <c r="R47" s="39">
        <v>36.07</v>
      </c>
      <c r="S47" s="40">
        <v>6312.25</v>
      </c>
      <c r="T47" s="6">
        <f>S47/R47</f>
        <v>175</v>
      </c>
      <c r="V47" s="1">
        <v>44713</v>
      </c>
      <c r="W47" s="38">
        <v>4</v>
      </c>
      <c r="X47" s="39">
        <v>4246.88</v>
      </c>
      <c r="Y47" s="11">
        <v>3</v>
      </c>
      <c r="Z47" s="117">
        <f t="shared" si="8"/>
        <v>0.75</v>
      </c>
      <c r="AA47" s="37">
        <v>2</v>
      </c>
      <c r="AB47" s="39">
        <v>200.66</v>
      </c>
      <c r="AC47" s="40">
        <v>55527</v>
      </c>
      <c r="AD47" s="6">
        <f t="shared" si="9"/>
        <v>276.72181800059803</v>
      </c>
    </row>
    <row r="48" spans="2:30" x14ac:dyDescent="0.25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>O48/M48</f>
        <v>0.22857142857142856</v>
      </c>
      <c r="Q48" s="37">
        <v>8</v>
      </c>
      <c r="R48" s="39">
        <v>805.87</v>
      </c>
      <c r="S48" s="40">
        <v>3745369</v>
      </c>
      <c r="T48" s="6">
        <f>S48/R48</f>
        <v>4647.6094159107552</v>
      </c>
      <c r="V48" s="1">
        <v>44743</v>
      </c>
      <c r="W48" s="38">
        <v>17</v>
      </c>
      <c r="X48" s="39">
        <v>24652.9</v>
      </c>
      <c r="Y48" s="11">
        <v>11</v>
      </c>
      <c r="Z48" s="117">
        <f t="shared" si="8"/>
        <v>0.6470588235294118</v>
      </c>
      <c r="AA48" s="37">
        <v>12</v>
      </c>
      <c r="AB48" s="39">
        <v>2476.21</v>
      </c>
      <c r="AC48" s="40">
        <v>703356.7</v>
      </c>
      <c r="AD48" s="6">
        <f t="shared" si="9"/>
        <v>284.0456584861542</v>
      </c>
    </row>
    <row r="49" spans="2:30" x14ac:dyDescent="0.25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>O49/M49</f>
        <v>1</v>
      </c>
      <c r="Q49" s="37">
        <v>2</v>
      </c>
      <c r="R49" s="39">
        <v>36.020000000000003</v>
      </c>
      <c r="S49" s="40">
        <v>9005</v>
      </c>
      <c r="T49" s="6">
        <f>S49/R49</f>
        <v>249.99999999999997</v>
      </c>
      <c r="V49" s="1">
        <v>44774</v>
      </c>
      <c r="W49" s="38">
        <v>13</v>
      </c>
      <c r="X49" s="39">
        <v>11672</v>
      </c>
      <c r="Y49" s="11">
        <v>7</v>
      </c>
      <c r="Z49" s="117">
        <f t="shared" si="8"/>
        <v>0.53846153846153844</v>
      </c>
      <c r="AA49" s="37">
        <v>7</v>
      </c>
      <c r="AB49" s="39">
        <v>752.95</v>
      </c>
      <c r="AC49" s="40">
        <v>1922750</v>
      </c>
      <c r="AD49" s="6">
        <f t="shared" si="9"/>
        <v>2553.6224184872831</v>
      </c>
    </row>
    <row r="50" spans="2:30" x14ac:dyDescent="0.25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>O50/M50</f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  <c r="V50" s="1">
        <v>44805</v>
      </c>
      <c r="W50" s="38">
        <v>23</v>
      </c>
      <c r="X50" s="39">
        <v>37895.597000000002</v>
      </c>
      <c r="Y50" s="11">
        <v>12</v>
      </c>
      <c r="Z50" s="117">
        <f t="shared" si="8"/>
        <v>0.52173913043478259</v>
      </c>
      <c r="AA50" s="37">
        <v>13</v>
      </c>
      <c r="AB50" s="39">
        <v>2587.2269999999999</v>
      </c>
      <c r="AC50" s="40">
        <v>2156969.37</v>
      </c>
      <c r="AD50" s="6">
        <f t="shared" si="9"/>
        <v>833.69931204335774</v>
      </c>
    </row>
    <row r="51" spans="2:30" x14ac:dyDescent="0.25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>O51/M51</f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  <c r="V51" s="1">
        <v>44835</v>
      </c>
      <c r="W51" s="38">
        <v>3</v>
      </c>
      <c r="X51" s="39">
        <v>1269.76</v>
      </c>
      <c r="Y51" s="11">
        <v>2</v>
      </c>
      <c r="Z51" s="117">
        <f t="shared" si="8"/>
        <v>0.66666666666666663</v>
      </c>
      <c r="AA51" s="37">
        <v>2</v>
      </c>
      <c r="AB51" s="39">
        <v>138</v>
      </c>
      <c r="AC51" s="40">
        <v>263595</v>
      </c>
      <c r="AD51" s="6">
        <f t="shared" si="9"/>
        <v>1910.108695652174</v>
      </c>
    </row>
    <row r="52" spans="2:30" x14ac:dyDescent="0.25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2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  <c r="V52" s="1">
        <v>44866</v>
      </c>
      <c r="W52" s="38">
        <v>5</v>
      </c>
      <c r="X52" s="39">
        <v>9985.0300000000007</v>
      </c>
      <c r="Y52" s="11">
        <v>5</v>
      </c>
      <c r="Z52" s="117">
        <f t="shared" si="8"/>
        <v>1</v>
      </c>
      <c r="AA52" s="37">
        <v>2</v>
      </c>
      <c r="AB52" s="39">
        <v>477</v>
      </c>
      <c r="AC52" s="40">
        <v>1366885</v>
      </c>
      <c r="AD52" s="6">
        <f t="shared" si="9"/>
        <v>2865.5870020964362</v>
      </c>
    </row>
    <row r="53" spans="2:30" x14ac:dyDescent="0.25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2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  <c r="V53" s="1">
        <v>44896</v>
      </c>
      <c r="W53" s="38">
        <v>7</v>
      </c>
      <c r="X53" s="39">
        <v>2714.9479999999999</v>
      </c>
      <c r="Y53" s="11">
        <v>4</v>
      </c>
      <c r="Z53" s="117">
        <f t="shared" si="8"/>
        <v>0.5714285714285714</v>
      </c>
      <c r="AA53" s="37">
        <v>5</v>
      </c>
      <c r="AB53" s="39">
        <v>351.94799999999998</v>
      </c>
      <c r="AC53" s="40">
        <v>144946.74</v>
      </c>
      <c r="AD53" s="6">
        <f t="shared" si="9"/>
        <v>411.8413515632991</v>
      </c>
    </row>
    <row r="54" spans="2:30" x14ac:dyDescent="0.25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2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  <c r="V54" s="1">
        <v>44927</v>
      </c>
      <c r="W54" s="38">
        <v>8</v>
      </c>
      <c r="X54" s="39">
        <v>3142.74</v>
      </c>
      <c r="Y54" s="11">
        <v>5</v>
      </c>
      <c r="Z54" s="117">
        <f t="shared" si="8"/>
        <v>0.625</v>
      </c>
      <c r="AA54" s="37">
        <v>5</v>
      </c>
      <c r="AB54" s="39">
        <v>377.20299999999997</v>
      </c>
      <c r="AC54" s="40">
        <v>91237.36</v>
      </c>
      <c r="AD54" s="6">
        <f t="shared" si="9"/>
        <v>241.87867010601721</v>
      </c>
    </row>
    <row r="55" spans="2:30" x14ac:dyDescent="0.25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2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  <c r="V55" s="1">
        <v>44958</v>
      </c>
      <c r="W55" s="38">
        <v>16</v>
      </c>
      <c r="X55" s="39">
        <v>9658.2540000000008</v>
      </c>
      <c r="Y55" s="11">
        <v>9</v>
      </c>
      <c r="Z55" s="117">
        <f t="shared" si="8"/>
        <v>0.5625</v>
      </c>
      <c r="AA55" s="37">
        <v>9</v>
      </c>
      <c r="AB55" s="39">
        <v>1013.573</v>
      </c>
      <c r="AC55" s="40">
        <v>915101.98</v>
      </c>
      <c r="AD55" s="6">
        <f t="shared" si="9"/>
        <v>902.84762912982092</v>
      </c>
    </row>
    <row r="56" spans="2:30" x14ac:dyDescent="0.25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2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3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4">S56/R56</f>
        <v>218.52701856436164</v>
      </c>
      <c r="V56" s="1">
        <v>44986</v>
      </c>
      <c r="W56" s="38">
        <v>2</v>
      </c>
      <c r="X56" s="39">
        <v>191.76</v>
      </c>
      <c r="Y56" s="11">
        <v>2</v>
      </c>
      <c r="Z56" s="117">
        <f t="shared" si="8"/>
        <v>1</v>
      </c>
      <c r="AA56" s="37">
        <v>1</v>
      </c>
      <c r="AB56" s="39">
        <v>8.27</v>
      </c>
      <c r="AC56" s="40">
        <v>1819.4</v>
      </c>
      <c r="AD56" s="6">
        <f t="shared" si="9"/>
        <v>220.00000000000003</v>
      </c>
    </row>
    <row r="57" spans="2:30" x14ac:dyDescent="0.25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2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3"/>
        <v>0.42857142857142855</v>
      </c>
      <c r="Q57" s="37">
        <v>3</v>
      </c>
      <c r="R57" s="39">
        <v>240</v>
      </c>
      <c r="S57" s="40">
        <v>47190</v>
      </c>
      <c r="T57" s="6">
        <f t="shared" si="14"/>
        <v>196.625</v>
      </c>
      <c r="V57" s="1">
        <v>45017</v>
      </c>
      <c r="W57" s="38">
        <v>13</v>
      </c>
      <c r="X57" s="39">
        <v>19697.78</v>
      </c>
      <c r="Y57" s="11">
        <v>8</v>
      </c>
      <c r="Z57" s="117">
        <f t="shared" si="8"/>
        <v>0.61538461538461542</v>
      </c>
      <c r="AA57" s="37">
        <v>11</v>
      </c>
      <c r="AB57" s="39">
        <v>1200.68</v>
      </c>
      <c r="AC57" s="40">
        <v>321378.2</v>
      </c>
      <c r="AD57" s="6">
        <f t="shared" si="9"/>
        <v>267.66349068860978</v>
      </c>
    </row>
    <row r="58" spans="2:30" x14ac:dyDescent="0.25">
      <c r="B58" s="1">
        <v>39904</v>
      </c>
      <c r="C58" s="38">
        <v>64</v>
      </c>
      <c r="D58" s="39">
        <v>69340.56</v>
      </c>
      <c r="E58" s="11">
        <v>20</v>
      </c>
      <c r="F58" s="25">
        <f t="shared" si="12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3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4"/>
        <v>217.2752464297586</v>
      </c>
      <c r="V58" s="1">
        <v>45047</v>
      </c>
      <c r="W58" s="38">
        <v>5</v>
      </c>
      <c r="X58" s="39">
        <v>440.76</v>
      </c>
      <c r="Y58" s="11">
        <v>4</v>
      </c>
      <c r="Z58" s="117">
        <f t="shared" si="8"/>
        <v>0.8</v>
      </c>
      <c r="AA58" s="37">
        <v>2</v>
      </c>
      <c r="AB58" s="39">
        <v>25.76</v>
      </c>
      <c r="AC58" s="40">
        <v>45488</v>
      </c>
      <c r="AD58" s="6">
        <f t="shared" si="9"/>
        <v>1765.8385093167701</v>
      </c>
    </row>
    <row r="59" spans="2:30" x14ac:dyDescent="0.25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2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3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4"/>
        <v>210.17778843357729</v>
      </c>
      <c r="V59" s="1">
        <v>45078</v>
      </c>
      <c r="W59" s="38">
        <v>2</v>
      </c>
      <c r="X59" s="39">
        <v>135.51</v>
      </c>
      <c r="Y59" s="11">
        <v>2</v>
      </c>
      <c r="Z59" s="117">
        <f t="shared" si="8"/>
        <v>1</v>
      </c>
      <c r="AA59" s="37">
        <v>2</v>
      </c>
      <c r="AB59" s="39">
        <v>135.51</v>
      </c>
      <c r="AC59" s="40">
        <v>493132.5</v>
      </c>
      <c r="AD59" s="6">
        <f t="shared" si="9"/>
        <v>3639.0856763338502</v>
      </c>
    </row>
    <row r="60" spans="2:30" x14ac:dyDescent="0.25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2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3"/>
        <v>0.88888888888888884</v>
      </c>
      <c r="Q60" s="37">
        <v>3</v>
      </c>
      <c r="R60" s="39">
        <v>173</v>
      </c>
      <c r="S60" s="40">
        <v>31100</v>
      </c>
      <c r="T60" s="6">
        <f t="shared" si="14"/>
        <v>179.76878612716763</v>
      </c>
      <c r="V60" s="1">
        <v>45108</v>
      </c>
      <c r="W60" s="38">
        <v>6</v>
      </c>
      <c r="X60" s="39">
        <v>345.91500000000002</v>
      </c>
      <c r="Y60" s="11">
        <v>5</v>
      </c>
      <c r="Z60" s="117">
        <f t="shared" si="8"/>
        <v>0.83333333333333337</v>
      </c>
      <c r="AA60" s="37">
        <v>5</v>
      </c>
      <c r="AB60" s="39">
        <v>338.005</v>
      </c>
      <c r="AC60" s="40">
        <v>344490.92</v>
      </c>
      <c r="AD60" s="6">
        <f t="shared" si="9"/>
        <v>1019.1888285676247</v>
      </c>
    </row>
    <row r="61" spans="2:30" x14ac:dyDescent="0.25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2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3"/>
        <v>1</v>
      </c>
      <c r="Q61" s="37">
        <v>2</v>
      </c>
      <c r="R61" s="39">
        <v>294</v>
      </c>
      <c r="S61" s="40">
        <v>59150</v>
      </c>
      <c r="T61" s="6">
        <f t="shared" si="14"/>
        <v>201.1904761904762</v>
      </c>
      <c r="V61" s="1">
        <v>45139</v>
      </c>
      <c r="W61" s="38">
        <v>6</v>
      </c>
      <c r="X61" s="39">
        <v>4068.076</v>
      </c>
      <c r="Y61" s="11">
        <v>3</v>
      </c>
      <c r="Z61" s="117">
        <f t="shared" si="8"/>
        <v>0.5</v>
      </c>
      <c r="AA61" s="37">
        <v>3</v>
      </c>
      <c r="AB61" s="39">
        <v>88.075999999999993</v>
      </c>
      <c r="AC61" s="40">
        <v>77546.399999999994</v>
      </c>
      <c r="AD61" s="6">
        <f t="shared" si="9"/>
        <v>880.44870339252464</v>
      </c>
    </row>
    <row r="62" spans="2:30" x14ac:dyDescent="0.25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3"/>
        <v>0.21428571428571427</v>
      </c>
      <c r="Q62" s="37">
        <v>3</v>
      </c>
      <c r="R62" s="39">
        <v>678.43</v>
      </c>
      <c r="S62" s="40">
        <v>343132.91</v>
      </c>
      <c r="T62" s="6">
        <f t="shared" si="14"/>
        <v>505.77496572969943</v>
      </c>
      <c r="V62" s="1">
        <v>45170</v>
      </c>
      <c r="W62" s="38">
        <v>11</v>
      </c>
      <c r="X62" s="39">
        <v>10538.671</v>
      </c>
      <c r="Y62" s="11">
        <v>6</v>
      </c>
      <c r="Z62" s="117">
        <f t="shared" si="8"/>
        <v>0.54545454545454541</v>
      </c>
      <c r="AA62" s="37">
        <v>6</v>
      </c>
      <c r="AB62" s="39">
        <v>878.71100000000001</v>
      </c>
      <c r="AC62" s="40">
        <v>1377358.85</v>
      </c>
      <c r="AD62" s="6">
        <f t="shared" si="9"/>
        <v>1567.4765082034937</v>
      </c>
    </row>
    <row r="63" spans="2:30" x14ac:dyDescent="0.25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3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4"/>
        <v>204.24851040688961</v>
      </c>
      <c r="V63" s="1">
        <v>45200</v>
      </c>
      <c r="W63" s="38">
        <v>4</v>
      </c>
      <c r="X63" s="39">
        <v>236.22</v>
      </c>
      <c r="Y63" s="11">
        <v>4</v>
      </c>
      <c r="Z63" s="117">
        <f t="shared" si="8"/>
        <v>1</v>
      </c>
      <c r="AA63" s="99">
        <v>0</v>
      </c>
      <c r="AB63" s="100">
        <v>0</v>
      </c>
      <c r="AC63" s="101">
        <v>0</v>
      </c>
      <c r="AD63" s="6">
        <v>0</v>
      </c>
    </row>
    <row r="64" spans="2:30" x14ac:dyDescent="0.25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3"/>
        <v>1</v>
      </c>
      <c r="Q64" s="37">
        <v>2</v>
      </c>
      <c r="R64" s="39">
        <v>45</v>
      </c>
      <c r="S64" s="40">
        <v>6500</v>
      </c>
      <c r="T64" s="6">
        <f t="shared" si="14"/>
        <v>144.44444444444446</v>
      </c>
      <c r="V64" s="1">
        <v>45231</v>
      </c>
      <c r="W64" s="38">
        <v>4</v>
      </c>
      <c r="X64" s="39">
        <v>472.27100000000002</v>
      </c>
      <c r="Y64" s="11">
        <v>3</v>
      </c>
      <c r="Z64" s="117">
        <f t="shared" si="8"/>
        <v>0.75</v>
      </c>
      <c r="AA64" s="37">
        <v>3</v>
      </c>
      <c r="AB64" s="39">
        <v>293.27100000000002</v>
      </c>
      <c r="AC64" s="40">
        <v>849850.1</v>
      </c>
      <c r="AD64" s="6">
        <f t="shared" si="9"/>
        <v>2897.8320393083527</v>
      </c>
    </row>
    <row r="65" spans="2:30" x14ac:dyDescent="0.25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3"/>
        <v>0.25</v>
      </c>
      <c r="Q65" s="37">
        <v>2</v>
      </c>
      <c r="R65" s="39">
        <v>646</v>
      </c>
      <c r="S65" s="40">
        <v>131225</v>
      </c>
      <c r="T65" s="6">
        <f t="shared" si="14"/>
        <v>203.13467492260062</v>
      </c>
      <c r="V65" s="1">
        <v>45261</v>
      </c>
      <c r="W65" s="38">
        <v>20</v>
      </c>
      <c r="X65" s="39">
        <v>9465.7060000000001</v>
      </c>
      <c r="Y65" s="11">
        <v>14</v>
      </c>
      <c r="Z65" s="117">
        <f t="shared" si="8"/>
        <v>0.7</v>
      </c>
      <c r="AA65" s="37">
        <v>16</v>
      </c>
      <c r="AB65" s="39">
        <v>2531.9180000000001</v>
      </c>
      <c r="AC65" s="40">
        <v>3987169.45</v>
      </c>
      <c r="AD65" s="6">
        <f t="shared" si="9"/>
        <v>1574.7624725603278</v>
      </c>
    </row>
    <row r="66" spans="2:30" x14ac:dyDescent="0.25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3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4"/>
        <v>227.65205702090816</v>
      </c>
      <c r="V66" s="1">
        <v>45292</v>
      </c>
      <c r="W66" s="38">
        <v>25</v>
      </c>
      <c r="X66" s="39">
        <v>29601.61</v>
      </c>
      <c r="Y66" s="11">
        <v>10</v>
      </c>
      <c r="Z66" s="117">
        <f t="shared" si="8"/>
        <v>0.4</v>
      </c>
      <c r="AA66" s="37">
        <v>10</v>
      </c>
      <c r="AB66" s="39">
        <v>1312.6769999999999</v>
      </c>
      <c r="AC66" s="40">
        <v>727409.47</v>
      </c>
      <c r="AD66" s="6">
        <v>554.14200903954293</v>
      </c>
    </row>
    <row r="67" spans="2:30" x14ac:dyDescent="0.25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5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6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3"/>
        <v>0.22222222222222221</v>
      </c>
      <c r="Q67" s="37">
        <v>2</v>
      </c>
      <c r="R67" s="39">
        <v>240.15</v>
      </c>
      <c r="S67" s="40">
        <v>48134.25</v>
      </c>
      <c r="T67" s="6">
        <f t="shared" si="14"/>
        <v>200.43410368519676</v>
      </c>
      <c r="V67" s="1">
        <v>45323</v>
      </c>
      <c r="W67" s="38">
        <v>6</v>
      </c>
      <c r="X67" s="39">
        <v>94.873000000000005</v>
      </c>
      <c r="Y67" s="11">
        <v>1</v>
      </c>
      <c r="Z67" s="117">
        <f t="shared" si="8"/>
        <v>0.16666666666666666</v>
      </c>
      <c r="AA67" s="37">
        <v>1</v>
      </c>
      <c r="AB67" s="39">
        <v>4</v>
      </c>
      <c r="AC67" s="40">
        <v>14000</v>
      </c>
      <c r="AD67" s="6">
        <v>3500</v>
      </c>
    </row>
    <row r="68" spans="2:30" x14ac:dyDescent="0.25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5"/>
        <v>0.65</v>
      </c>
      <c r="G68" s="37">
        <v>13</v>
      </c>
      <c r="H68" s="39">
        <v>1704.241</v>
      </c>
      <c r="I68" s="40">
        <v>6303884.9800000004</v>
      </c>
      <c r="J68" s="6">
        <f t="shared" si="16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3"/>
        <v>0.75</v>
      </c>
      <c r="Q68" s="37">
        <v>3</v>
      </c>
      <c r="R68" s="39">
        <v>139.15100000000001</v>
      </c>
      <c r="S68" s="40">
        <v>38986.15</v>
      </c>
      <c r="T68" s="6">
        <f t="shared" si="14"/>
        <v>280.17154026920394</v>
      </c>
      <c r="V68" s="1">
        <v>45352</v>
      </c>
      <c r="W68" s="38">
        <v>5</v>
      </c>
      <c r="X68" s="39">
        <v>2703.44</v>
      </c>
      <c r="Y68" s="11">
        <v>3</v>
      </c>
      <c r="Z68" s="117">
        <f t="shared" si="8"/>
        <v>0.6</v>
      </c>
      <c r="AA68" s="37">
        <v>2</v>
      </c>
      <c r="AB68" s="39">
        <v>37</v>
      </c>
      <c r="AC68" s="40">
        <v>23000</v>
      </c>
      <c r="AD68" s="6">
        <v>621.62162162162167</v>
      </c>
    </row>
    <row r="69" spans="2:30" x14ac:dyDescent="0.25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5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6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3"/>
        <v>0.56756756756756754</v>
      </c>
      <c r="Q69" s="37">
        <v>21</v>
      </c>
      <c r="R69" s="39">
        <v>1008.22</v>
      </c>
      <c r="S69" s="40">
        <v>440516</v>
      </c>
      <c r="T69" s="6">
        <f t="shared" si="14"/>
        <v>436.92448076808631</v>
      </c>
      <c r="V69" s="1">
        <v>45383</v>
      </c>
      <c r="W69" s="38">
        <v>14</v>
      </c>
      <c r="X69" s="39">
        <v>13745.843000000001</v>
      </c>
      <c r="Y69" s="11">
        <v>7</v>
      </c>
      <c r="Z69" s="117">
        <f t="shared" si="8"/>
        <v>0.5</v>
      </c>
      <c r="AA69" s="37">
        <v>6</v>
      </c>
      <c r="AB69" s="39">
        <v>195.553</v>
      </c>
      <c r="AC69" s="40">
        <v>50587.14</v>
      </c>
      <c r="AD69" s="6">
        <v>258.68761921320561</v>
      </c>
    </row>
    <row r="70" spans="2:30" x14ac:dyDescent="0.25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5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6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3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4"/>
        <v>224.99999999999997</v>
      </c>
      <c r="V70" s="1">
        <v>45413</v>
      </c>
      <c r="W70" s="38">
        <v>37</v>
      </c>
      <c r="X70" s="39">
        <v>70831.714999999997</v>
      </c>
      <c r="Y70" s="11">
        <v>7</v>
      </c>
      <c r="Z70" s="117">
        <f t="shared" si="8"/>
        <v>0.1891891891891892</v>
      </c>
      <c r="AA70" s="37">
        <v>7</v>
      </c>
      <c r="AB70" s="39">
        <v>5073.835</v>
      </c>
      <c r="AC70" s="40">
        <v>850029.65</v>
      </c>
      <c r="AD70" s="6">
        <v>167.53198517492194</v>
      </c>
    </row>
    <row r="71" spans="2:30" x14ac:dyDescent="0.25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5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6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3"/>
        <v>0.14814814814814814</v>
      </c>
      <c r="Q71" s="37">
        <v>4</v>
      </c>
      <c r="R71" s="39">
        <v>630</v>
      </c>
      <c r="S71" s="40">
        <v>169770</v>
      </c>
      <c r="T71" s="6">
        <f t="shared" si="14"/>
        <v>269.47619047619048</v>
      </c>
      <c r="V71" s="1">
        <v>45444</v>
      </c>
      <c r="W71" s="38">
        <v>20</v>
      </c>
      <c r="X71" s="39">
        <v>16349.645</v>
      </c>
      <c r="Y71" s="11">
        <v>11</v>
      </c>
      <c r="Z71" s="117">
        <f t="shared" si="8"/>
        <v>0.55000000000000004</v>
      </c>
      <c r="AA71" s="37">
        <v>11</v>
      </c>
      <c r="AB71" s="39">
        <v>2728.4650000000001</v>
      </c>
      <c r="AC71" s="40">
        <v>5706686.5099999998</v>
      </c>
      <c r="AD71" s="6">
        <v>2091.54</v>
      </c>
    </row>
    <row r="72" spans="2:30" x14ac:dyDescent="0.25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5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6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3"/>
        <v>0.75</v>
      </c>
      <c r="Q72" s="37">
        <v>3</v>
      </c>
      <c r="R72" s="39">
        <v>196</v>
      </c>
      <c r="S72" s="40">
        <v>76944</v>
      </c>
      <c r="T72" s="6">
        <f t="shared" si="14"/>
        <v>392.57142857142856</v>
      </c>
      <c r="V72" s="1">
        <v>45474</v>
      </c>
      <c r="W72" s="38">
        <v>15</v>
      </c>
      <c r="X72" s="39">
        <v>10603.312</v>
      </c>
      <c r="Y72" s="11">
        <v>11</v>
      </c>
      <c r="Z72" s="117">
        <f t="shared" si="8"/>
        <v>0.73333333333333328</v>
      </c>
      <c r="AA72" s="37">
        <v>11</v>
      </c>
      <c r="AB72" s="39">
        <v>793.38800000000003</v>
      </c>
      <c r="AC72" s="40">
        <v>1598668.42</v>
      </c>
      <c r="AD72" s="6">
        <v>2014.989412494265</v>
      </c>
    </row>
    <row r="73" spans="2:30" x14ac:dyDescent="0.25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5"/>
        <v>0.86206896551724133</v>
      </c>
      <c r="G73" s="37">
        <v>25</v>
      </c>
      <c r="H73" s="39">
        <v>1380.71</v>
      </c>
      <c r="I73" s="40">
        <v>4596455.32</v>
      </c>
      <c r="J73" s="6">
        <f t="shared" si="16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3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4"/>
        <v>215.18973694881129</v>
      </c>
      <c r="V73" s="1">
        <v>45505</v>
      </c>
      <c r="W73" s="38">
        <v>11</v>
      </c>
      <c r="X73" s="39">
        <v>9489.6059999999998</v>
      </c>
      <c r="Y73" s="11">
        <v>6</v>
      </c>
      <c r="Z73" s="117">
        <f t="shared" si="8"/>
        <v>0.54545454545454541</v>
      </c>
      <c r="AA73" s="37">
        <v>6</v>
      </c>
      <c r="AB73" s="39">
        <v>384.21600000000001</v>
      </c>
      <c r="AC73" s="40">
        <v>888728.1</v>
      </c>
      <c r="AD73" s="6">
        <v>2313.0949778249733</v>
      </c>
    </row>
    <row r="74" spans="2:30" x14ac:dyDescent="0.25">
      <c r="B74" s="1">
        <v>40391</v>
      </c>
      <c r="C74" s="38">
        <v>39</v>
      </c>
      <c r="D74" s="39">
        <v>25806.82</v>
      </c>
      <c r="E74" s="11">
        <v>25</v>
      </c>
      <c r="F74" s="25">
        <f t="shared" si="15"/>
        <v>0.64102564102564108</v>
      </c>
      <c r="G74" s="37">
        <v>26</v>
      </c>
      <c r="H74" s="39">
        <v>6898.42</v>
      </c>
      <c r="I74" s="40">
        <v>3716759.96</v>
      </c>
      <c r="J74" s="6">
        <f t="shared" si="16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3"/>
        <v>0.63636363636363635</v>
      </c>
      <c r="Q74" s="37">
        <v>7</v>
      </c>
      <c r="R74" s="39">
        <v>1089.52</v>
      </c>
      <c r="S74" s="40">
        <v>214435</v>
      </c>
      <c r="T74" s="6">
        <f t="shared" si="14"/>
        <v>196.81602907702475</v>
      </c>
      <c r="V74" s="1">
        <v>45536</v>
      </c>
      <c r="W74" s="38">
        <v>11</v>
      </c>
      <c r="X74" s="39">
        <v>10978.5</v>
      </c>
      <c r="Y74" s="11">
        <v>4</v>
      </c>
      <c r="Z74" s="117">
        <f t="shared" si="8"/>
        <v>0.36363636363636365</v>
      </c>
      <c r="AA74" s="37">
        <v>4</v>
      </c>
      <c r="AB74" s="39">
        <v>667.06</v>
      </c>
      <c r="AC74" s="40">
        <v>323635</v>
      </c>
      <c r="AD74" s="6">
        <v>485.16625191137234</v>
      </c>
    </row>
    <row r="75" spans="2:30" x14ac:dyDescent="0.25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5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6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3"/>
        <v>0.4</v>
      </c>
      <c r="Q75" s="37">
        <v>4</v>
      </c>
      <c r="R75" s="39">
        <v>111.5</v>
      </c>
      <c r="S75" s="40">
        <v>17075</v>
      </c>
      <c r="T75" s="6">
        <f t="shared" si="14"/>
        <v>153.13901345291481</v>
      </c>
      <c r="V75" s="1">
        <v>45566</v>
      </c>
      <c r="W75" s="38">
        <v>7</v>
      </c>
      <c r="X75" s="39">
        <v>2546.36</v>
      </c>
      <c r="Y75" s="11">
        <v>4</v>
      </c>
      <c r="Z75" s="117">
        <f t="shared" si="8"/>
        <v>0.5714285714285714</v>
      </c>
      <c r="AA75" s="37">
        <v>4</v>
      </c>
      <c r="AB75" s="39">
        <v>31.741</v>
      </c>
      <c r="AC75" s="40">
        <v>86705.62</v>
      </c>
      <c r="AD75" s="6">
        <v>2731.6599981097002</v>
      </c>
    </row>
    <row r="76" spans="2:30" x14ac:dyDescent="0.25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5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6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  <c r="V76" s="1">
        <v>45597</v>
      </c>
      <c r="W76" s="38">
        <v>15</v>
      </c>
      <c r="X76" s="39">
        <v>620.61400000000003</v>
      </c>
      <c r="Y76" s="11">
        <v>14</v>
      </c>
      <c r="Z76" s="117">
        <f t="shared" si="8"/>
        <v>0.93333333333333335</v>
      </c>
      <c r="AA76" s="37">
        <v>13</v>
      </c>
      <c r="AB76" s="39">
        <v>512.61400000000003</v>
      </c>
      <c r="AC76" s="40">
        <v>1921521.4</v>
      </c>
      <c r="AD76" s="6">
        <v>3748.4762413824042</v>
      </c>
    </row>
    <row r="77" spans="2:30" x14ac:dyDescent="0.25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5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6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7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18">S77/R77</f>
        <v>307.94852135815989</v>
      </c>
      <c r="V77" s="1">
        <v>45627</v>
      </c>
      <c r="W77" s="38">
        <v>7</v>
      </c>
      <c r="X77" s="39">
        <v>623.70799999999997</v>
      </c>
      <c r="Y77" s="11">
        <v>4</v>
      </c>
      <c r="Z77" s="117">
        <f t="shared" si="8"/>
        <v>0.5714285714285714</v>
      </c>
      <c r="AA77" s="37">
        <v>4</v>
      </c>
      <c r="AB77" s="39">
        <v>132.64699999999999</v>
      </c>
      <c r="AC77" s="40">
        <v>316392</v>
      </c>
      <c r="AD77" s="6">
        <v>2385.2179091875432</v>
      </c>
    </row>
    <row r="78" spans="2:30" x14ac:dyDescent="0.25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5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6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7"/>
        <v>0.7142857142857143</v>
      </c>
      <c r="Q78" s="37">
        <v>4</v>
      </c>
      <c r="R78" s="39">
        <v>232.876</v>
      </c>
      <c r="S78" s="40">
        <v>63258.78</v>
      </c>
      <c r="T78" s="6">
        <f t="shared" si="18"/>
        <v>271.64147443274533</v>
      </c>
      <c r="V78" s="1">
        <v>45658</v>
      </c>
      <c r="W78">
        <f>'Lease Sale Table 2'!B259</f>
        <v>34</v>
      </c>
      <c r="X78" s="39">
        <f>'Lease Sale Table 2'!C259</f>
        <v>26577.167000000001</v>
      </c>
      <c r="Y78" s="11">
        <f>'Lease Sale Table 2'!D259</f>
        <v>10</v>
      </c>
      <c r="Z78" s="41">
        <f>'Lease Sale Table 2'!E259</f>
        <v>0.29411764705882354</v>
      </c>
      <c r="AA78" s="37">
        <f>'Lease Sale Table 2'!F259</f>
        <v>9</v>
      </c>
      <c r="AB78" s="39">
        <f>'Lease Sale Table 2'!G259</f>
        <v>280.60000000000002</v>
      </c>
      <c r="AC78" s="40">
        <f>'Lease Sale Table 2'!H259</f>
        <v>54982.75</v>
      </c>
      <c r="AD78" s="6">
        <f>'Lease Sale Table 2'!I259</f>
        <v>195.94707769066284</v>
      </c>
    </row>
    <row r="79" spans="2:30" x14ac:dyDescent="0.25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5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6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7"/>
        <v>0.375</v>
      </c>
      <c r="Q79" s="37">
        <v>11</v>
      </c>
      <c r="R79" s="39">
        <v>1623.78</v>
      </c>
      <c r="S79" s="40">
        <v>374166.73</v>
      </c>
      <c r="T79" s="6">
        <f t="shared" si="18"/>
        <v>230.42944857061917</v>
      </c>
      <c r="V79" s="1">
        <v>45689</v>
      </c>
      <c r="W79">
        <f>'Lease Sale Table 2'!B260</f>
        <v>6</v>
      </c>
      <c r="X79" s="39">
        <f>'Lease Sale Table 2'!C260</f>
        <v>8663.5509999999995</v>
      </c>
      <c r="Y79" s="11">
        <f>'Lease Sale Table 2'!D260</f>
        <v>2</v>
      </c>
      <c r="Z79" s="41">
        <f>'Lease Sale Table 2'!E260</f>
        <v>0.33333333333333331</v>
      </c>
      <c r="AA79" s="37">
        <f>'Lease Sale Table 2'!F260</f>
        <v>2</v>
      </c>
      <c r="AB79" s="39">
        <f>'Lease Sale Table 2'!G260</f>
        <v>49.311</v>
      </c>
      <c r="AC79" s="40">
        <f>'Lease Sale Table 2'!H260</f>
        <v>24277.5</v>
      </c>
      <c r="AD79" s="6">
        <f>'Lease Sale Table 2'!I260</f>
        <v>492.33436758532577</v>
      </c>
    </row>
    <row r="80" spans="2:30" x14ac:dyDescent="0.25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5"/>
        <v>0.58823529411764708</v>
      </c>
      <c r="G80" s="37">
        <v>11</v>
      </c>
      <c r="H80" s="39">
        <v>844</v>
      </c>
      <c r="I80" s="40">
        <v>604518.9</v>
      </c>
      <c r="J80" s="6">
        <f t="shared" si="16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7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18"/>
        <v>308.36785775936477</v>
      </c>
      <c r="V80" s="1">
        <v>45717</v>
      </c>
      <c r="W80">
        <f>'Lease Sale Table 2'!B261</f>
        <v>3</v>
      </c>
      <c r="X80" s="39">
        <f>'Lease Sale Table 2'!C261</f>
        <v>126.387</v>
      </c>
      <c r="Y80" s="11">
        <f>'Lease Sale Table 2'!D261</f>
        <v>3</v>
      </c>
      <c r="Z80" s="41">
        <f>'Lease Sale Table 2'!E261</f>
        <v>1</v>
      </c>
      <c r="AA80" s="37">
        <f>'Lease Sale Table 2'!F261</f>
        <v>3</v>
      </c>
      <c r="AB80" s="39">
        <f>'Lease Sale Table 2'!G261</f>
        <v>126.387</v>
      </c>
      <c r="AC80" s="40">
        <f>'Lease Sale Table 2'!H261</f>
        <v>197269.57</v>
      </c>
      <c r="AD80" s="6">
        <f>'Lease Sale Table 2'!I261</f>
        <v>1560.8375070220829</v>
      </c>
    </row>
    <row r="81" spans="2:20" x14ac:dyDescent="0.25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5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6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7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18"/>
        <v>301.58611141190852</v>
      </c>
    </row>
    <row r="82" spans="2:20" x14ac:dyDescent="0.25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5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6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7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18"/>
        <v>998.23640174642117</v>
      </c>
    </row>
    <row r="83" spans="2:20" x14ac:dyDescent="0.25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5"/>
        <v>0.68</v>
      </c>
      <c r="G83" s="37">
        <v>17</v>
      </c>
      <c r="H83" s="39">
        <v>9996.8700000000008</v>
      </c>
      <c r="I83" s="40">
        <v>2774369.98</v>
      </c>
      <c r="J83" s="6">
        <f t="shared" si="16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7"/>
        <v>0.92307692307692313</v>
      </c>
      <c r="Q83" s="37">
        <v>7</v>
      </c>
      <c r="R83" s="39">
        <v>759.16</v>
      </c>
      <c r="S83" s="40">
        <v>225754.5</v>
      </c>
      <c r="T83" s="6">
        <f t="shared" si="18"/>
        <v>297.37407134200959</v>
      </c>
    </row>
    <row r="84" spans="2:20" x14ac:dyDescent="0.25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5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6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7"/>
        <v>0.54166666666666663</v>
      </c>
      <c r="Q84" s="37">
        <v>26</v>
      </c>
      <c r="R84" s="39">
        <v>3080.83</v>
      </c>
      <c r="S84" s="40">
        <v>993668.81</v>
      </c>
      <c r="T84" s="6">
        <f t="shared" si="18"/>
        <v>322.53282719267213</v>
      </c>
    </row>
    <row r="85" spans="2:20" x14ac:dyDescent="0.25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5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6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7"/>
        <v>0.42105263157894735</v>
      </c>
      <c r="Q85" s="37">
        <v>11</v>
      </c>
      <c r="R85" s="39">
        <v>5484.65</v>
      </c>
      <c r="S85" s="40">
        <v>4899347.57</v>
      </c>
      <c r="T85" s="6">
        <f t="shared" si="18"/>
        <v>893.28354042646311</v>
      </c>
    </row>
    <row r="86" spans="2:20" x14ac:dyDescent="0.25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5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6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7"/>
        <v>1</v>
      </c>
      <c r="Q86" s="37">
        <v>4</v>
      </c>
      <c r="R86" s="39">
        <v>137.44499999999999</v>
      </c>
      <c r="S86" s="40">
        <v>100355.5</v>
      </c>
      <c r="T86" s="6">
        <f t="shared" si="18"/>
        <v>730.15024191494786</v>
      </c>
    </row>
    <row r="87" spans="2:20" x14ac:dyDescent="0.25">
      <c r="B87" s="1">
        <v>40787</v>
      </c>
      <c r="C87" s="38">
        <v>53</v>
      </c>
      <c r="D87" s="39">
        <v>28555.63</v>
      </c>
      <c r="E87" s="11">
        <v>38</v>
      </c>
      <c r="F87" s="25">
        <f t="shared" si="15"/>
        <v>0.71698113207547165</v>
      </c>
      <c r="G87" s="37">
        <v>38</v>
      </c>
      <c r="H87" s="39">
        <v>11410.09</v>
      </c>
      <c r="I87" s="40">
        <v>2978732.25</v>
      </c>
      <c r="J87" s="6">
        <f t="shared" si="16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7"/>
        <v>0.5</v>
      </c>
      <c r="Q87" s="37">
        <v>12</v>
      </c>
      <c r="R87" s="39">
        <v>1817.36</v>
      </c>
      <c r="S87" s="40">
        <v>431035</v>
      </c>
      <c r="T87" s="6">
        <f t="shared" si="18"/>
        <v>237.17645375709822</v>
      </c>
    </row>
    <row r="88" spans="2:20" x14ac:dyDescent="0.25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5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6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7"/>
        <v>0.25</v>
      </c>
      <c r="Q88" s="37">
        <v>3</v>
      </c>
      <c r="R88" s="39">
        <v>145</v>
      </c>
      <c r="S88" s="40">
        <v>57532</v>
      </c>
      <c r="T88" s="6">
        <f t="shared" si="18"/>
        <v>396.77241379310345</v>
      </c>
    </row>
    <row r="89" spans="2:20" x14ac:dyDescent="0.25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5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6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7"/>
        <v>0.3125</v>
      </c>
      <c r="Q89" s="37">
        <v>9</v>
      </c>
      <c r="R89" s="39">
        <v>2440.4</v>
      </c>
      <c r="S89" s="40">
        <v>1607989.4</v>
      </c>
      <c r="T89" s="6">
        <f t="shared" si="18"/>
        <v>658.90403212588092</v>
      </c>
    </row>
    <row r="90" spans="2:20" x14ac:dyDescent="0.25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5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6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7"/>
        <v>0.29729729729729731</v>
      </c>
      <c r="Q90" s="37">
        <v>14</v>
      </c>
      <c r="R90" s="39">
        <v>1625.74</v>
      </c>
      <c r="S90" s="40">
        <v>806931.45</v>
      </c>
      <c r="T90" s="6">
        <f t="shared" si="18"/>
        <v>496.34717113437569</v>
      </c>
    </row>
    <row r="91" spans="2:20" x14ac:dyDescent="0.25">
      <c r="B91" s="1">
        <v>40909</v>
      </c>
      <c r="C91" s="38">
        <v>50</v>
      </c>
      <c r="D91" s="39">
        <v>44906.26</v>
      </c>
      <c r="E91" s="11">
        <v>23</v>
      </c>
      <c r="F91" s="25">
        <f t="shared" si="15"/>
        <v>0.46</v>
      </c>
      <c r="G91" s="37">
        <v>24</v>
      </c>
      <c r="H91" s="39">
        <v>5717.66</v>
      </c>
      <c r="I91" s="40">
        <v>2034845.28</v>
      </c>
      <c r="J91" s="6">
        <f t="shared" si="16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7"/>
        <v>0.75</v>
      </c>
      <c r="Q91" s="37">
        <v>14</v>
      </c>
      <c r="R91" s="39">
        <v>7908.92</v>
      </c>
      <c r="S91" s="40">
        <v>1659049</v>
      </c>
      <c r="T91" s="6">
        <f t="shared" si="18"/>
        <v>209.76934903880681</v>
      </c>
    </row>
    <row r="92" spans="2:20" x14ac:dyDescent="0.25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5"/>
        <v>0.58139534883720934</v>
      </c>
      <c r="G92" s="37">
        <v>36</v>
      </c>
      <c r="H92" s="39">
        <v>7371.52</v>
      </c>
      <c r="I92" s="40">
        <v>3360494.79</v>
      </c>
      <c r="J92" s="6">
        <f t="shared" si="16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7"/>
        <v>1</v>
      </c>
      <c r="Q92" s="37">
        <v>3</v>
      </c>
      <c r="R92" s="39">
        <v>3692.4029999999998</v>
      </c>
      <c r="S92" s="40">
        <v>2944241.17</v>
      </c>
      <c r="T92" s="6">
        <f t="shared" si="18"/>
        <v>797.37806788695605</v>
      </c>
    </row>
    <row r="93" spans="2:20" x14ac:dyDescent="0.25">
      <c r="B93" s="1">
        <v>40969</v>
      </c>
      <c r="C93" s="38">
        <v>54</v>
      </c>
      <c r="D93" s="39">
        <v>35786.19</v>
      </c>
      <c r="E93" s="11">
        <v>24</v>
      </c>
      <c r="F93" s="25">
        <f t="shared" si="15"/>
        <v>0.44444444444444442</v>
      </c>
      <c r="G93" s="37">
        <v>27</v>
      </c>
      <c r="H93" s="39">
        <v>3501.42</v>
      </c>
      <c r="I93" s="40">
        <v>1015037.74</v>
      </c>
      <c r="J93" s="6">
        <f t="shared" si="16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7"/>
        <v>0.13333333333333333</v>
      </c>
      <c r="Q93" s="37">
        <v>7</v>
      </c>
      <c r="R93" s="39">
        <v>1338.03</v>
      </c>
      <c r="S93" s="40">
        <v>1304819.22</v>
      </c>
      <c r="T93" s="6">
        <f t="shared" si="18"/>
        <v>975.17934575457946</v>
      </c>
    </row>
    <row r="94" spans="2:20" x14ac:dyDescent="0.25">
      <c r="B94" s="1">
        <v>41000</v>
      </c>
      <c r="C94" s="38">
        <v>17</v>
      </c>
      <c r="D94" s="39">
        <v>10428.31</v>
      </c>
      <c r="E94" s="11">
        <v>11</v>
      </c>
      <c r="F94" s="25">
        <f t="shared" si="15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6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7"/>
        <v>0.2857142857142857</v>
      </c>
      <c r="Q94" s="37">
        <v>3</v>
      </c>
      <c r="R94" s="39">
        <v>110</v>
      </c>
      <c r="S94" s="40">
        <v>43770</v>
      </c>
      <c r="T94" s="6">
        <f t="shared" si="18"/>
        <v>397.90909090909093</v>
      </c>
    </row>
    <row r="95" spans="2:20" x14ac:dyDescent="0.25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5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6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7"/>
        <v>0.69230769230769229</v>
      </c>
      <c r="Q95" s="37">
        <v>8</v>
      </c>
      <c r="R95" s="39">
        <v>186.08</v>
      </c>
      <c r="S95" s="40">
        <v>142411</v>
      </c>
      <c r="T95" s="6">
        <f t="shared" si="18"/>
        <v>765.32136715391221</v>
      </c>
    </row>
    <row r="96" spans="2:20" x14ac:dyDescent="0.25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5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6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7"/>
        <v>0.2</v>
      </c>
      <c r="Q96" s="37">
        <v>6</v>
      </c>
      <c r="R96" s="39">
        <v>298.54000000000002</v>
      </c>
      <c r="S96" s="40">
        <v>196632.6</v>
      </c>
      <c r="T96" s="6">
        <f t="shared" si="18"/>
        <v>658.64741743149989</v>
      </c>
    </row>
    <row r="97" spans="2:20" x14ac:dyDescent="0.25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5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6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7"/>
        <v>0.9</v>
      </c>
      <c r="Q97" s="37">
        <v>9</v>
      </c>
      <c r="R97" s="39">
        <v>1589.1379999999999</v>
      </c>
      <c r="S97" s="40">
        <v>555493.30000000005</v>
      </c>
      <c r="T97" s="6">
        <f t="shared" si="18"/>
        <v>349.55636326108879</v>
      </c>
    </row>
    <row r="98" spans="2:20" x14ac:dyDescent="0.25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5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6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7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5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5"/>
        <v>0.7</v>
      </c>
      <c r="G99" s="37">
        <v>4</v>
      </c>
      <c r="H99" s="39">
        <v>656.14700000000005</v>
      </c>
      <c r="I99" s="40">
        <v>337567</v>
      </c>
      <c r="J99" s="6">
        <f t="shared" si="16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7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18"/>
        <v>240.89044904768522</v>
      </c>
    </row>
    <row r="100" spans="2:20" x14ac:dyDescent="0.25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5"/>
        <v>0.26</v>
      </c>
      <c r="G100" s="37">
        <v>12</v>
      </c>
      <c r="H100" s="39">
        <v>2989.47</v>
      </c>
      <c r="I100" s="40">
        <v>1360942.6</v>
      </c>
      <c r="J100" s="6">
        <f t="shared" si="16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7"/>
        <v>0.5</v>
      </c>
      <c r="Q100" s="37">
        <v>3</v>
      </c>
      <c r="R100" s="39">
        <v>272</v>
      </c>
      <c r="S100" s="40">
        <v>23083</v>
      </c>
      <c r="T100" s="6">
        <f t="shared" si="18"/>
        <v>84.86397058823529</v>
      </c>
    </row>
    <row r="101" spans="2:20" x14ac:dyDescent="0.25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5"/>
        <v>0.48</v>
      </c>
      <c r="G101" s="37">
        <v>20</v>
      </c>
      <c r="H101" s="39">
        <v>2809.62</v>
      </c>
      <c r="I101" s="40">
        <v>1821788.69</v>
      </c>
      <c r="J101" s="6">
        <f t="shared" si="16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7"/>
        <v>0.6</v>
      </c>
      <c r="Q101" s="37">
        <v>9</v>
      </c>
      <c r="R101" s="39">
        <v>320.99</v>
      </c>
      <c r="S101" s="40">
        <v>131648</v>
      </c>
      <c r="T101" s="6">
        <f t="shared" si="18"/>
        <v>410.13115673385465</v>
      </c>
    </row>
    <row r="102" spans="2:20" x14ac:dyDescent="0.25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5"/>
        <v>0.42105263157894735</v>
      </c>
      <c r="G102" s="37">
        <v>19</v>
      </c>
      <c r="H102" s="39">
        <v>4067.15</v>
      </c>
      <c r="I102" s="40">
        <v>1963075.5</v>
      </c>
      <c r="J102" s="6">
        <f t="shared" si="16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7"/>
        <v>0.15384615384615385</v>
      </c>
      <c r="Q102" s="37">
        <v>4</v>
      </c>
      <c r="R102" s="39">
        <v>771</v>
      </c>
      <c r="S102" s="40">
        <v>212523</v>
      </c>
      <c r="T102" s="6">
        <f t="shared" si="18"/>
        <v>275.64591439688718</v>
      </c>
    </row>
    <row r="103" spans="2:20" x14ac:dyDescent="0.25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19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0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7"/>
        <v>0.47368421052631576</v>
      </c>
      <c r="Q103" s="37">
        <v>9</v>
      </c>
      <c r="R103" s="39">
        <v>1300.617</v>
      </c>
      <c r="S103" s="40">
        <v>419447.05</v>
      </c>
      <c r="T103" s="6">
        <f t="shared" si="18"/>
        <v>322.49851416673778</v>
      </c>
    </row>
    <row r="104" spans="2:20" x14ac:dyDescent="0.25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19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0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7"/>
        <v>0.14285714285714285</v>
      </c>
      <c r="Q104" s="37">
        <v>2</v>
      </c>
      <c r="R104" s="39">
        <v>506.86</v>
      </c>
      <c r="S104" s="40">
        <v>104055</v>
      </c>
      <c r="T104" s="6">
        <f t="shared" si="18"/>
        <v>205.29337489642108</v>
      </c>
    </row>
    <row r="105" spans="2:20" x14ac:dyDescent="0.25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19"/>
        <v>0.61111111111111116</v>
      </c>
      <c r="G105" s="37">
        <v>11</v>
      </c>
      <c r="H105" s="39">
        <v>785.6</v>
      </c>
      <c r="I105" s="40">
        <v>279549.61</v>
      </c>
      <c r="J105" s="6">
        <f t="shared" si="20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7"/>
        <v>0.40476190476190477</v>
      </c>
      <c r="Q105" s="37">
        <v>9</v>
      </c>
      <c r="R105" s="39">
        <v>2599</v>
      </c>
      <c r="S105" s="40">
        <v>990707</v>
      </c>
      <c r="T105" s="6">
        <f t="shared" si="18"/>
        <v>381.18776452481723</v>
      </c>
    </row>
    <row r="106" spans="2:20" x14ac:dyDescent="0.25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19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0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7"/>
        <v>0.2</v>
      </c>
      <c r="Q106" s="37">
        <v>1</v>
      </c>
      <c r="R106" s="39">
        <v>10</v>
      </c>
      <c r="S106" s="40">
        <v>15020</v>
      </c>
      <c r="T106" s="6">
        <f t="shared" si="18"/>
        <v>1502</v>
      </c>
    </row>
    <row r="107" spans="2:20" x14ac:dyDescent="0.25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19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0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7"/>
        <v>0.36363636363636365</v>
      </c>
      <c r="Q107" s="37">
        <v>4</v>
      </c>
      <c r="R107" s="39">
        <v>59.5</v>
      </c>
      <c r="S107" s="40">
        <v>32410</v>
      </c>
      <c r="T107" s="6">
        <f t="shared" si="18"/>
        <v>544.70588235294122</v>
      </c>
    </row>
    <row r="108" spans="2:20" x14ac:dyDescent="0.25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19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0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7"/>
        <v>1</v>
      </c>
      <c r="Q108" s="37">
        <v>1</v>
      </c>
      <c r="R108" s="39">
        <v>4</v>
      </c>
      <c r="S108" s="40">
        <v>804</v>
      </c>
      <c r="T108" s="6">
        <f t="shared" si="18"/>
        <v>201</v>
      </c>
    </row>
    <row r="109" spans="2:20" x14ac:dyDescent="0.25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19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0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7"/>
        <v>0.75</v>
      </c>
      <c r="Q109" s="37">
        <v>6</v>
      </c>
      <c r="R109" s="39">
        <v>3040.26</v>
      </c>
      <c r="S109" s="40">
        <v>1526880</v>
      </c>
      <c r="T109" s="6">
        <f t="shared" si="18"/>
        <v>502.22020485090087</v>
      </c>
    </row>
    <row r="110" spans="2:20" x14ac:dyDescent="0.25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19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0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7"/>
        <v>0.75</v>
      </c>
      <c r="Q110" s="37">
        <v>2</v>
      </c>
      <c r="R110" s="39">
        <v>226.815</v>
      </c>
      <c r="S110" s="40">
        <v>282875.68</v>
      </c>
      <c r="T110" s="6">
        <f t="shared" si="18"/>
        <v>1247.1647818706876</v>
      </c>
    </row>
    <row r="111" spans="2:20" x14ac:dyDescent="0.25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19"/>
        <v>0.5490196078431373</v>
      </c>
      <c r="G111" s="37">
        <v>28</v>
      </c>
      <c r="H111" s="39">
        <v>6825.8</v>
      </c>
      <c r="I111" s="40">
        <v>2715392.5</v>
      </c>
      <c r="J111" s="6">
        <f t="shared" si="20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7"/>
        <v>0.5</v>
      </c>
      <c r="Q111" s="37">
        <v>3</v>
      </c>
      <c r="R111" s="39">
        <v>155.68600000000001</v>
      </c>
      <c r="S111" s="40">
        <v>296968.86</v>
      </c>
      <c r="T111" s="6">
        <f t="shared" si="18"/>
        <v>1907.4859653404928</v>
      </c>
    </row>
    <row r="112" spans="2:20" x14ac:dyDescent="0.25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19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0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7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18"/>
        <v>219.99999999999997</v>
      </c>
    </row>
    <row r="113" spans="2:20" x14ac:dyDescent="0.25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19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0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7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18"/>
        <v>681.5918411831185</v>
      </c>
    </row>
    <row r="114" spans="2:20" x14ac:dyDescent="0.25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19"/>
        <v>0.53061224489795922</v>
      </c>
      <c r="G114" s="37">
        <v>26</v>
      </c>
      <c r="H114" s="39">
        <v>2624.17</v>
      </c>
      <c r="I114" s="40">
        <v>770570.92</v>
      </c>
      <c r="J114" s="6">
        <f t="shared" si="20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7"/>
        <v>0.5714285714285714</v>
      </c>
      <c r="Q114" s="37">
        <v>8</v>
      </c>
      <c r="R114" s="39">
        <v>1501.51</v>
      </c>
      <c r="S114" s="40">
        <v>1188355</v>
      </c>
      <c r="T114" s="6">
        <f t="shared" si="18"/>
        <v>791.43995044988048</v>
      </c>
    </row>
    <row r="115" spans="2:20" x14ac:dyDescent="0.25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5">
      <c r="B116" s="48" t="s">
        <v>61</v>
      </c>
      <c r="J116" s="22"/>
    </row>
    <row r="117" spans="2:20" x14ac:dyDescent="0.25">
      <c r="B117" s="26" t="s">
        <v>58</v>
      </c>
    </row>
    <row r="118" spans="2:20" x14ac:dyDescent="0.25">
      <c r="B118" s="49" t="s">
        <v>59</v>
      </c>
    </row>
    <row r="119" spans="2:20" x14ac:dyDescent="0.25">
      <c r="B119" s="49" t="s">
        <v>60</v>
      </c>
    </row>
    <row r="120" spans="2:20" x14ac:dyDescent="0.25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April 12, 2023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  <pageSetUpPr fitToPage="1"/>
  </sheetPr>
  <dimension ref="A1:Y87"/>
  <sheetViews>
    <sheetView topLeftCell="H24" workbookViewId="0">
      <selection activeCell="Q46" sqref="Q46"/>
    </sheetView>
  </sheetViews>
  <sheetFormatPr defaultRowHeight="13.2" x14ac:dyDescent="0.25"/>
  <cols>
    <col min="1" max="1" width="16.33203125" hidden="1" customWidth="1"/>
    <col min="2" max="2" width="10.33203125" hidden="1" customWidth="1"/>
    <col min="3" max="3" width="0" hidden="1" customWidth="1"/>
    <col min="4" max="4" width="16.33203125" customWidth="1"/>
    <col min="5" max="5" width="11.6640625" customWidth="1"/>
    <col min="7" max="7" width="14.6640625" bestFit="1" customWidth="1"/>
    <col min="8" max="8" width="12.33203125" bestFit="1" customWidth="1"/>
    <col min="9" max="9" width="8.88671875" customWidth="1"/>
    <col min="10" max="10" width="14.5546875" customWidth="1"/>
    <col min="11" max="11" width="12.21875" style="11" customWidth="1"/>
    <col min="13" max="13" width="11.109375" customWidth="1"/>
    <col min="14" max="14" width="12.6640625" customWidth="1"/>
    <col min="15" max="15" width="11.88671875" customWidth="1"/>
    <col min="16" max="16" width="12.33203125" customWidth="1"/>
    <col min="17" max="17" width="11.33203125" customWidth="1"/>
    <col min="18" max="18" width="10.33203125" customWidth="1"/>
    <col min="19" max="19" width="11" customWidth="1"/>
    <col min="20" max="20" width="10.88671875" customWidth="1"/>
    <col min="21" max="21" width="11.33203125" customWidth="1"/>
    <col min="22" max="22" width="11" customWidth="1"/>
    <col min="23" max="23" width="12.6640625" customWidth="1"/>
    <col min="24" max="24" width="13" customWidth="1"/>
    <col min="25" max="25" width="10.109375" bestFit="1" customWidth="1"/>
  </cols>
  <sheetData>
    <row r="1" spans="1:11" ht="15" customHeight="1" x14ac:dyDescent="0.3">
      <c r="D1" s="53" t="s">
        <v>91</v>
      </c>
    </row>
    <row r="3" spans="1:11" ht="13.5" customHeight="1" x14ac:dyDescent="0.25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  <c r="J3" s="59" t="s">
        <v>103</v>
      </c>
      <c r="K3" s="98" t="s">
        <v>104</v>
      </c>
    </row>
    <row r="4" spans="1:11" ht="13.5" customHeight="1" x14ac:dyDescent="0.25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  <c r="I4" s="11"/>
      <c r="J4" s="1">
        <v>45658</v>
      </c>
      <c r="K4" s="11">
        <v>419015</v>
      </c>
    </row>
    <row r="5" spans="1:11" ht="13.5" customHeight="1" x14ac:dyDescent="0.25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  <c r="I5" s="11"/>
      <c r="J5" s="1">
        <v>45689</v>
      </c>
      <c r="K5" s="11">
        <v>417865</v>
      </c>
    </row>
    <row r="6" spans="1:11" ht="13.5" customHeight="1" x14ac:dyDescent="0.25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  <c r="I6" s="11"/>
      <c r="J6" s="1">
        <v>45717</v>
      </c>
      <c r="K6" s="11">
        <v>416982</v>
      </c>
    </row>
    <row r="7" spans="1:11" ht="13.5" customHeight="1" x14ac:dyDescent="0.25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  <c r="I7" s="11"/>
      <c r="J7" s="11"/>
    </row>
    <row r="8" spans="1:11" ht="13.5" customHeight="1" x14ac:dyDescent="0.25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  <c r="I8" s="11"/>
      <c r="J8" s="11"/>
    </row>
    <row r="9" spans="1:11" ht="13.5" customHeight="1" x14ac:dyDescent="0.25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  <c r="I9" s="11"/>
      <c r="J9" s="11"/>
    </row>
    <row r="10" spans="1:11" ht="13.5" customHeight="1" x14ac:dyDescent="0.25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  <c r="I10" s="11"/>
      <c r="J10" s="11"/>
    </row>
    <row r="11" spans="1:11" ht="13.5" customHeight="1" x14ac:dyDescent="0.25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  <c r="I11" s="11"/>
      <c r="J11" s="11"/>
    </row>
    <row r="12" spans="1:11" ht="13.5" customHeight="1" x14ac:dyDescent="0.25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  <c r="I12" s="11"/>
      <c r="J12" s="11"/>
    </row>
    <row r="13" spans="1:11" ht="13.5" customHeight="1" x14ac:dyDescent="0.25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  <c r="I13" s="11"/>
      <c r="J13" s="11"/>
    </row>
    <row r="14" spans="1:11" ht="13.5" customHeight="1" x14ac:dyDescent="0.25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  <c r="I14" s="11"/>
      <c r="J14" s="11"/>
    </row>
    <row r="15" spans="1:11" ht="13.5" customHeight="1" x14ac:dyDescent="0.25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89">
        <v>505962</v>
      </c>
      <c r="I15" s="89"/>
      <c r="J15" s="89"/>
    </row>
    <row r="16" spans="1:11" ht="13.5" customHeight="1" x14ac:dyDescent="0.25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  <c r="I16" s="11"/>
      <c r="J16" s="11"/>
    </row>
    <row r="17" spans="1:25" ht="13.5" customHeight="1" x14ac:dyDescent="0.25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  <c r="I17" s="11"/>
      <c r="J17" s="11"/>
    </row>
    <row r="18" spans="1:25" ht="13.5" customHeight="1" x14ac:dyDescent="0.25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  <c r="I18" s="11"/>
      <c r="J18" s="11"/>
    </row>
    <row r="19" spans="1:25" ht="13.5" customHeight="1" x14ac:dyDescent="0.25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  <c r="I19" s="11"/>
      <c r="J19" s="11"/>
    </row>
    <row r="20" spans="1:25" ht="13.5" customHeight="1" x14ac:dyDescent="0.25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  <c r="I20" s="11"/>
      <c r="J20" s="11"/>
    </row>
    <row r="21" spans="1:25" ht="13.5" customHeight="1" x14ac:dyDescent="0.25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  <c r="I21" s="11"/>
      <c r="J21" s="11"/>
    </row>
    <row r="22" spans="1:25" ht="13.5" customHeight="1" x14ac:dyDescent="0.25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  <c r="I22" s="11"/>
      <c r="J22" s="11"/>
    </row>
    <row r="23" spans="1:25" ht="13.5" customHeight="1" x14ac:dyDescent="0.25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  <c r="I23" s="11"/>
      <c r="J23" s="11"/>
    </row>
    <row r="24" spans="1:25" ht="13.5" customHeight="1" x14ac:dyDescent="0.25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  <c r="I24" s="11"/>
      <c r="J24" s="11"/>
    </row>
    <row r="25" spans="1:25" ht="13.5" customHeight="1" x14ac:dyDescent="0.25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  <c r="I25" s="11"/>
      <c r="J25" s="11"/>
    </row>
    <row r="26" spans="1:25" ht="13.5" customHeight="1" x14ac:dyDescent="0.25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  <c r="I26" s="11"/>
      <c r="J26" s="11"/>
    </row>
    <row r="27" spans="1:25" ht="13.5" customHeight="1" x14ac:dyDescent="0.25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  <c r="I27" s="11"/>
      <c r="J27" s="11"/>
    </row>
    <row r="28" spans="1:25" ht="12.75" customHeight="1" x14ac:dyDescent="0.25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  <c r="I28" s="11"/>
      <c r="J28" s="11"/>
    </row>
    <row r="29" spans="1:25" x14ac:dyDescent="0.25">
      <c r="A29" s="1">
        <v>38749</v>
      </c>
      <c r="B29" s="54">
        <v>1012059</v>
      </c>
      <c r="D29" s="1">
        <v>41306</v>
      </c>
      <c r="E29" s="78">
        <v>840990</v>
      </c>
      <c r="G29" s="87" t="s">
        <v>152</v>
      </c>
      <c r="H29" s="37">
        <v>471405</v>
      </c>
      <c r="I29" s="37"/>
      <c r="J29" s="37"/>
    </row>
    <row r="30" spans="1:25" x14ac:dyDescent="0.25">
      <c r="A30" s="1">
        <v>38777</v>
      </c>
      <c r="B30" s="54">
        <v>1010201</v>
      </c>
      <c r="D30" s="1">
        <v>41334</v>
      </c>
      <c r="E30" s="78">
        <v>834173</v>
      </c>
      <c r="G30" s="88" t="s">
        <v>153</v>
      </c>
      <c r="H30" s="11">
        <v>470743</v>
      </c>
      <c r="I30" s="11"/>
      <c r="J30" s="11"/>
      <c r="M30" s="9" t="s">
        <v>94</v>
      </c>
      <c r="N30" s="9" t="s">
        <v>95</v>
      </c>
      <c r="O30" s="9" t="s">
        <v>23</v>
      </c>
      <c r="P30" s="9" t="s">
        <v>24</v>
      </c>
      <c r="Q30" s="9" t="s">
        <v>25</v>
      </c>
      <c r="R30" s="9" t="s">
        <v>26</v>
      </c>
      <c r="S30" s="9" t="s">
        <v>27</v>
      </c>
      <c r="T30" s="9" t="s">
        <v>96</v>
      </c>
      <c r="U30" s="9" t="s">
        <v>97</v>
      </c>
      <c r="V30" s="9" t="s">
        <v>98</v>
      </c>
      <c r="W30" s="9" t="s">
        <v>99</v>
      </c>
      <c r="X30" s="9" t="s">
        <v>100</v>
      </c>
      <c r="Y30" s="9" t="s">
        <v>7</v>
      </c>
    </row>
    <row r="31" spans="1:25" x14ac:dyDescent="0.25">
      <c r="A31" s="1">
        <v>38808</v>
      </c>
      <c r="B31" s="54">
        <v>1014111</v>
      </c>
      <c r="D31" s="1">
        <v>41365</v>
      </c>
      <c r="E31" s="78">
        <v>800284</v>
      </c>
      <c r="G31" s="88" t="s">
        <v>154</v>
      </c>
      <c r="H31" s="11">
        <v>469376</v>
      </c>
      <c r="I31" s="11"/>
      <c r="J31" s="11"/>
      <c r="L31">
        <v>2005</v>
      </c>
      <c r="M31" s="51">
        <v>977687</v>
      </c>
      <c r="N31" s="51">
        <v>987060</v>
      </c>
      <c r="O31" s="51">
        <v>989296</v>
      </c>
      <c r="P31" s="51">
        <v>985526</v>
      </c>
      <c r="Q31" s="51">
        <v>986287</v>
      </c>
      <c r="R31" s="51">
        <v>984084</v>
      </c>
      <c r="S31" s="51">
        <v>991395</v>
      </c>
      <c r="T31" s="51">
        <v>993569</v>
      </c>
      <c r="U31" s="51">
        <v>999285</v>
      </c>
      <c r="V31" s="51">
        <v>1001031</v>
      </c>
      <c r="W31" s="51">
        <v>999714</v>
      </c>
      <c r="X31" s="51">
        <v>1000881</v>
      </c>
      <c r="Y31" s="51">
        <f t="shared" ref="Y31:Y50" si="0">SUM(M31:X31)</f>
        <v>11895815</v>
      </c>
    </row>
    <row r="32" spans="1:25" x14ac:dyDescent="0.25">
      <c r="A32" s="1">
        <v>38838</v>
      </c>
      <c r="B32" s="54">
        <v>1019784</v>
      </c>
      <c r="D32" s="1">
        <v>41395</v>
      </c>
      <c r="E32" s="78">
        <v>793150</v>
      </c>
      <c r="G32" s="88" t="s">
        <v>155</v>
      </c>
      <c r="H32" s="11">
        <v>468457</v>
      </c>
      <c r="I32" s="11"/>
      <c r="J32" s="11"/>
      <c r="L32">
        <v>2006</v>
      </c>
      <c r="M32" s="54">
        <v>997605</v>
      </c>
      <c r="N32" s="54">
        <v>1012059</v>
      </c>
      <c r="O32" s="54">
        <v>1010201</v>
      </c>
      <c r="P32" s="54">
        <v>1014111</v>
      </c>
      <c r="Q32" s="54">
        <v>1019784</v>
      </c>
      <c r="R32" s="54">
        <v>1007301</v>
      </c>
      <c r="S32" s="54">
        <v>1005887</v>
      </c>
      <c r="T32" s="54">
        <v>1015199</v>
      </c>
      <c r="U32" s="54">
        <v>1011473</v>
      </c>
      <c r="V32" s="54">
        <v>1016921</v>
      </c>
      <c r="W32" s="54">
        <v>1023932</v>
      </c>
      <c r="X32" s="54">
        <v>1022243</v>
      </c>
      <c r="Y32" s="51">
        <f t="shared" si="0"/>
        <v>12156716</v>
      </c>
    </row>
    <row r="33" spans="1:25" x14ac:dyDescent="0.25">
      <c r="A33" s="1">
        <v>38869</v>
      </c>
      <c r="B33" s="54">
        <v>1007301</v>
      </c>
      <c r="D33" s="1">
        <v>41426</v>
      </c>
      <c r="E33" s="78">
        <v>785111</v>
      </c>
      <c r="G33" s="88" t="s">
        <v>156</v>
      </c>
      <c r="H33" s="11">
        <v>468516</v>
      </c>
      <c r="I33" s="11"/>
      <c r="J33" s="11"/>
      <c r="L33">
        <v>2007</v>
      </c>
      <c r="M33" s="54">
        <v>1028925</v>
      </c>
      <c r="N33" s="54">
        <v>1036953</v>
      </c>
      <c r="O33" s="51">
        <v>1021053</v>
      </c>
      <c r="P33" s="51">
        <v>1020861</v>
      </c>
      <c r="Q33" s="51">
        <v>1015199</v>
      </c>
      <c r="R33" s="54">
        <v>1011179</v>
      </c>
      <c r="S33" s="54">
        <v>1005474</v>
      </c>
      <c r="T33" s="54">
        <v>1010699</v>
      </c>
      <c r="U33" s="54">
        <v>1007599</v>
      </c>
      <c r="V33" s="54">
        <v>1004799</v>
      </c>
      <c r="W33" s="54">
        <v>998681</v>
      </c>
      <c r="X33" s="54">
        <v>1000171</v>
      </c>
      <c r="Y33" s="51">
        <f t="shared" si="0"/>
        <v>12161593</v>
      </c>
    </row>
    <row r="34" spans="1:25" x14ac:dyDescent="0.25">
      <c r="A34" s="1">
        <v>38899</v>
      </c>
      <c r="B34" s="54">
        <v>1005887</v>
      </c>
      <c r="D34" s="1">
        <v>41456</v>
      </c>
      <c r="E34" s="78">
        <v>769501</v>
      </c>
      <c r="G34" s="88" t="s">
        <v>157</v>
      </c>
      <c r="H34" s="11">
        <v>465801</v>
      </c>
      <c r="I34" s="11"/>
      <c r="J34" s="11"/>
      <c r="L34">
        <v>2008</v>
      </c>
      <c r="M34" s="54">
        <v>1004555</v>
      </c>
      <c r="N34" s="54">
        <v>996060</v>
      </c>
      <c r="O34" s="54">
        <v>1007716</v>
      </c>
      <c r="P34" s="54">
        <v>997694</v>
      </c>
      <c r="Q34" s="54">
        <v>987990</v>
      </c>
      <c r="R34" s="54">
        <v>983981</v>
      </c>
      <c r="S34" s="54">
        <v>971662</v>
      </c>
      <c r="T34" s="54">
        <v>971764</v>
      </c>
      <c r="U34" s="54">
        <v>956861</v>
      </c>
      <c r="V34" s="54">
        <v>979642</v>
      </c>
      <c r="W34" s="54">
        <v>978571</v>
      </c>
      <c r="X34" s="54">
        <v>980177</v>
      </c>
      <c r="Y34" s="51">
        <f t="shared" si="0"/>
        <v>11816673</v>
      </c>
    </row>
    <row r="35" spans="1:25" x14ac:dyDescent="0.25">
      <c r="A35" s="1">
        <v>38930</v>
      </c>
      <c r="B35" s="54">
        <v>1015199</v>
      </c>
      <c r="D35" s="1">
        <v>41487</v>
      </c>
      <c r="E35" s="78">
        <v>768105</v>
      </c>
      <c r="G35" s="87" t="s">
        <v>158</v>
      </c>
      <c r="H35" s="11">
        <v>465154</v>
      </c>
      <c r="I35" s="11"/>
      <c r="J35" s="11"/>
      <c r="L35">
        <v>2009</v>
      </c>
      <c r="M35" s="54">
        <v>975858</v>
      </c>
      <c r="N35" s="54">
        <v>968268</v>
      </c>
      <c r="O35" s="54">
        <v>965586</v>
      </c>
      <c r="P35" s="54">
        <v>956319</v>
      </c>
      <c r="Q35" s="54">
        <v>958778</v>
      </c>
      <c r="R35" s="54">
        <v>944169</v>
      </c>
      <c r="S35" s="54">
        <v>932690</v>
      </c>
      <c r="T35" s="73">
        <v>920007</v>
      </c>
      <c r="U35" s="73">
        <v>904586</v>
      </c>
      <c r="V35" s="73">
        <v>895792</v>
      </c>
      <c r="W35" s="11">
        <v>892551</v>
      </c>
      <c r="X35" s="11">
        <v>895270</v>
      </c>
      <c r="Y35" s="51">
        <f t="shared" si="0"/>
        <v>11209874</v>
      </c>
    </row>
    <row r="36" spans="1:25" x14ac:dyDescent="0.25">
      <c r="A36" s="1">
        <v>38961</v>
      </c>
      <c r="B36" s="54">
        <v>1011473</v>
      </c>
      <c r="D36" s="1">
        <v>41518</v>
      </c>
      <c r="E36" s="78">
        <v>778148</v>
      </c>
      <c r="G36" s="88" t="s">
        <v>159</v>
      </c>
      <c r="H36" s="11">
        <v>468108</v>
      </c>
      <c r="I36" s="11"/>
      <c r="J36" s="11"/>
      <c r="L36">
        <v>2010</v>
      </c>
      <c r="M36" s="73">
        <v>895294</v>
      </c>
      <c r="N36" s="73">
        <v>890479</v>
      </c>
      <c r="O36" s="73">
        <v>873504</v>
      </c>
      <c r="P36" s="73">
        <v>847680</v>
      </c>
      <c r="Q36" s="73">
        <v>847259</v>
      </c>
      <c r="R36" s="73">
        <v>840614</v>
      </c>
      <c r="S36" s="73">
        <v>837713</v>
      </c>
      <c r="T36" s="73">
        <v>840595</v>
      </c>
      <c r="U36" s="73">
        <v>839384</v>
      </c>
      <c r="V36" s="73">
        <v>834736</v>
      </c>
      <c r="W36" s="73">
        <v>831990</v>
      </c>
      <c r="X36" s="73">
        <v>830109</v>
      </c>
      <c r="Y36" s="51">
        <f t="shared" si="0"/>
        <v>10209357</v>
      </c>
    </row>
    <row r="37" spans="1:25" x14ac:dyDescent="0.25">
      <c r="A37" s="1">
        <v>38991</v>
      </c>
      <c r="B37" s="54">
        <v>1016921</v>
      </c>
      <c r="D37" s="1">
        <v>41548</v>
      </c>
      <c r="E37" s="11">
        <v>776915</v>
      </c>
      <c r="G37" s="88" t="s">
        <v>160</v>
      </c>
      <c r="H37" s="11">
        <v>466686</v>
      </c>
      <c r="I37" s="11"/>
      <c r="J37" s="11"/>
      <c r="L37">
        <v>2011</v>
      </c>
      <c r="M37" s="73">
        <v>832686</v>
      </c>
      <c r="N37" s="73">
        <v>830312</v>
      </c>
      <c r="O37" s="73">
        <v>841244</v>
      </c>
      <c r="P37" s="73">
        <v>835606</v>
      </c>
      <c r="Q37" s="73">
        <v>838805</v>
      </c>
      <c r="R37" s="73">
        <v>837030</v>
      </c>
      <c r="S37" s="78">
        <v>840695</v>
      </c>
      <c r="T37" s="78">
        <v>827487</v>
      </c>
      <c r="U37" s="78">
        <v>838284</v>
      </c>
      <c r="V37" s="78">
        <v>841468</v>
      </c>
      <c r="W37" s="78">
        <v>842874</v>
      </c>
      <c r="X37" s="78">
        <v>850934</v>
      </c>
      <c r="Y37" s="51">
        <f t="shared" si="0"/>
        <v>10057425</v>
      </c>
    </row>
    <row r="38" spans="1:25" x14ac:dyDescent="0.25">
      <c r="A38" s="1">
        <v>39022</v>
      </c>
      <c r="B38" s="54">
        <v>1023932</v>
      </c>
      <c r="D38" s="1">
        <v>41579</v>
      </c>
      <c r="E38" s="78">
        <v>774080</v>
      </c>
      <c r="G38" s="88" t="s">
        <v>161</v>
      </c>
      <c r="H38" s="11">
        <v>468771</v>
      </c>
      <c r="I38" s="11"/>
      <c r="J38" s="11"/>
      <c r="L38">
        <v>2012</v>
      </c>
      <c r="M38" s="78">
        <v>850672</v>
      </c>
      <c r="N38" s="78">
        <v>848663</v>
      </c>
      <c r="O38" s="78">
        <v>844908</v>
      </c>
      <c r="P38" s="78">
        <v>841755</v>
      </c>
      <c r="Q38" s="78">
        <v>851404</v>
      </c>
      <c r="R38" s="78">
        <v>853371</v>
      </c>
      <c r="S38" s="11">
        <v>848353</v>
      </c>
      <c r="T38" s="11">
        <v>843802</v>
      </c>
      <c r="U38" s="11">
        <v>847588</v>
      </c>
      <c r="V38" s="78">
        <v>841248</v>
      </c>
      <c r="W38" s="78">
        <v>840722</v>
      </c>
      <c r="X38" s="78">
        <v>842195</v>
      </c>
      <c r="Y38" s="51">
        <f t="shared" si="0"/>
        <v>10154681</v>
      </c>
    </row>
    <row r="39" spans="1:25" x14ac:dyDescent="0.25">
      <c r="A39" s="1">
        <v>39052</v>
      </c>
      <c r="B39" s="54">
        <v>1022243</v>
      </c>
      <c r="D39" s="1">
        <v>41609</v>
      </c>
      <c r="E39" s="78">
        <v>763086</v>
      </c>
      <c r="G39" s="88" t="s">
        <v>162</v>
      </c>
      <c r="H39" s="11">
        <v>464206</v>
      </c>
      <c r="I39" s="11"/>
      <c r="J39" s="11"/>
      <c r="L39">
        <v>2013</v>
      </c>
      <c r="M39" s="78">
        <v>838989</v>
      </c>
      <c r="N39" s="78">
        <v>840990</v>
      </c>
      <c r="O39" s="78">
        <v>834173</v>
      </c>
      <c r="P39" s="78">
        <v>800284</v>
      </c>
      <c r="Q39" s="78">
        <v>793150</v>
      </c>
      <c r="R39" s="78">
        <v>785111</v>
      </c>
      <c r="S39" s="78">
        <v>769501</v>
      </c>
      <c r="T39" s="78">
        <v>768105</v>
      </c>
      <c r="U39" s="78">
        <v>778148</v>
      </c>
      <c r="V39" s="11">
        <v>776915</v>
      </c>
      <c r="W39" s="11">
        <v>774080</v>
      </c>
      <c r="X39" s="11">
        <v>763086</v>
      </c>
      <c r="Y39" s="51">
        <f t="shared" si="0"/>
        <v>9522532</v>
      </c>
    </row>
    <row r="40" spans="1:25" x14ac:dyDescent="0.25">
      <c r="A40" s="1">
        <v>39083</v>
      </c>
      <c r="B40" s="54">
        <v>1028925</v>
      </c>
      <c r="D40" s="1">
        <v>41640</v>
      </c>
      <c r="E40" s="78">
        <v>762382</v>
      </c>
      <c r="G40" s="88" t="s">
        <v>163</v>
      </c>
      <c r="H40" s="11">
        <v>465621</v>
      </c>
      <c r="I40" s="11"/>
      <c r="J40" s="11"/>
      <c r="L40">
        <v>2014</v>
      </c>
      <c r="M40" s="78">
        <v>762382</v>
      </c>
      <c r="N40" s="78">
        <v>759000</v>
      </c>
      <c r="O40" s="78">
        <v>758000</v>
      </c>
      <c r="P40" s="78">
        <v>753000</v>
      </c>
      <c r="Q40" s="78">
        <v>749000</v>
      </c>
      <c r="R40" s="78">
        <v>750664</v>
      </c>
      <c r="S40" s="78">
        <v>739194</v>
      </c>
      <c r="T40" s="78">
        <v>736599</v>
      </c>
      <c r="U40" s="11">
        <v>732328</v>
      </c>
      <c r="V40" s="11">
        <v>728939</v>
      </c>
      <c r="W40" s="11">
        <v>728599</v>
      </c>
      <c r="X40" s="78">
        <v>727950</v>
      </c>
      <c r="Y40" s="51">
        <f t="shared" si="0"/>
        <v>8925655</v>
      </c>
    </row>
    <row r="41" spans="1:25" x14ac:dyDescent="0.25">
      <c r="A41" s="1">
        <v>39114</v>
      </c>
      <c r="B41" s="54">
        <v>1036953</v>
      </c>
      <c r="D41" s="1">
        <v>41671</v>
      </c>
      <c r="E41" s="78">
        <v>759000</v>
      </c>
      <c r="G41" s="88" t="s">
        <v>164</v>
      </c>
      <c r="H41" s="11">
        <v>465952</v>
      </c>
      <c r="I41" s="11"/>
      <c r="J41" s="11"/>
      <c r="L41">
        <v>2015</v>
      </c>
      <c r="M41" s="11">
        <v>732483</v>
      </c>
      <c r="N41" s="11">
        <v>729609</v>
      </c>
      <c r="O41" s="11">
        <v>720434</v>
      </c>
      <c r="P41" s="78">
        <v>714920</v>
      </c>
      <c r="Q41" s="78">
        <v>707270</v>
      </c>
      <c r="R41" s="78">
        <v>704471</v>
      </c>
      <c r="S41" s="78">
        <v>694035</v>
      </c>
      <c r="T41" s="78">
        <v>692190</v>
      </c>
      <c r="U41" s="78">
        <v>690971</v>
      </c>
      <c r="V41" s="78">
        <v>675326</v>
      </c>
      <c r="W41" s="78">
        <v>774080</v>
      </c>
      <c r="X41" s="78">
        <v>639381</v>
      </c>
      <c r="Y41" s="51">
        <f t="shared" si="0"/>
        <v>8475170</v>
      </c>
    </row>
    <row r="42" spans="1:25" x14ac:dyDescent="0.25">
      <c r="A42" s="1">
        <v>39142</v>
      </c>
      <c r="B42" s="54">
        <v>1021053</v>
      </c>
      <c r="D42" s="1">
        <v>41699</v>
      </c>
      <c r="E42" s="78">
        <v>758000</v>
      </c>
      <c r="G42" s="88" t="s">
        <v>166</v>
      </c>
      <c r="H42" s="11">
        <v>466083</v>
      </c>
      <c r="I42" s="11"/>
      <c r="J42" s="11"/>
      <c r="L42">
        <v>2016</v>
      </c>
      <c r="M42" s="78">
        <v>637431</v>
      </c>
      <c r="N42" s="78">
        <v>627804</v>
      </c>
      <c r="O42" s="78">
        <v>614651</v>
      </c>
      <c r="P42" s="78">
        <v>609165</v>
      </c>
      <c r="Q42" s="78">
        <v>607992</v>
      </c>
      <c r="R42" s="78">
        <v>599378</v>
      </c>
      <c r="S42" s="78">
        <v>592807</v>
      </c>
      <c r="T42" s="78">
        <v>589938</v>
      </c>
      <c r="U42" s="78">
        <v>582636</v>
      </c>
      <c r="V42" s="78">
        <v>581021</v>
      </c>
      <c r="W42" s="78">
        <v>547919</v>
      </c>
      <c r="X42" s="78">
        <v>575091</v>
      </c>
      <c r="Y42" s="51">
        <f t="shared" si="0"/>
        <v>7165833</v>
      </c>
    </row>
    <row r="43" spans="1:25" x14ac:dyDescent="0.25">
      <c r="A43" s="1">
        <v>39173</v>
      </c>
      <c r="B43" s="54">
        <v>1020861</v>
      </c>
      <c r="D43" s="1">
        <v>41730</v>
      </c>
      <c r="E43" s="78">
        <v>753000</v>
      </c>
      <c r="G43" s="88" t="s">
        <v>167</v>
      </c>
      <c r="H43" s="11">
        <v>460895</v>
      </c>
      <c r="I43" s="11"/>
      <c r="J43" s="11"/>
      <c r="L43">
        <v>2017</v>
      </c>
      <c r="M43" s="78">
        <v>568530</v>
      </c>
      <c r="N43" s="78">
        <v>564256</v>
      </c>
      <c r="O43" s="78">
        <v>563863</v>
      </c>
      <c r="P43" s="78">
        <v>559560</v>
      </c>
      <c r="Q43" s="78">
        <v>558265</v>
      </c>
      <c r="R43" s="78">
        <v>553790</v>
      </c>
      <c r="S43" s="78">
        <v>556989</v>
      </c>
      <c r="T43" s="78">
        <v>543991</v>
      </c>
      <c r="U43" s="78">
        <v>543457</v>
      </c>
      <c r="V43" s="78">
        <v>540585</v>
      </c>
      <c r="W43" s="78">
        <v>539517</v>
      </c>
      <c r="X43" s="78">
        <v>535487</v>
      </c>
      <c r="Y43" s="51">
        <f t="shared" si="0"/>
        <v>6628290</v>
      </c>
    </row>
    <row r="44" spans="1:25" x14ac:dyDescent="0.25">
      <c r="A44" s="1">
        <v>39203</v>
      </c>
      <c r="B44" s="54">
        <v>1015199</v>
      </c>
      <c r="D44" s="1">
        <v>41760</v>
      </c>
      <c r="E44" s="78">
        <v>749000</v>
      </c>
      <c r="G44" s="88" t="s">
        <v>168</v>
      </c>
      <c r="H44" s="11">
        <v>460974</v>
      </c>
      <c r="I44" s="11"/>
      <c r="J44" s="11"/>
      <c r="L44">
        <v>2018</v>
      </c>
      <c r="M44" s="11">
        <v>534124</v>
      </c>
      <c r="N44" s="11">
        <v>533258</v>
      </c>
      <c r="O44" s="11">
        <v>532400</v>
      </c>
      <c r="P44" s="11">
        <v>529157</v>
      </c>
      <c r="Q44" s="11">
        <v>527308</v>
      </c>
      <c r="R44" s="11">
        <v>526891</v>
      </c>
      <c r="S44" s="11">
        <v>526976</v>
      </c>
      <c r="T44" s="11">
        <v>520487.5</v>
      </c>
      <c r="U44" s="11">
        <v>513999</v>
      </c>
      <c r="V44" s="11">
        <v>513874</v>
      </c>
      <c r="W44" s="11">
        <v>504900</v>
      </c>
      <c r="X44" s="89">
        <v>505962</v>
      </c>
      <c r="Y44" s="51">
        <f t="shared" si="0"/>
        <v>6269336.5</v>
      </c>
    </row>
    <row r="45" spans="1:25" x14ac:dyDescent="0.25">
      <c r="A45" s="1">
        <v>39234</v>
      </c>
      <c r="B45" s="54">
        <v>1011179</v>
      </c>
      <c r="D45" s="1">
        <v>41791</v>
      </c>
      <c r="E45" s="78">
        <v>750664</v>
      </c>
      <c r="G45" s="88" t="s">
        <v>169</v>
      </c>
      <c r="H45" s="11">
        <v>460743</v>
      </c>
      <c r="I45" s="11"/>
      <c r="J45" s="11"/>
      <c r="L45">
        <v>2019</v>
      </c>
      <c r="M45" s="11">
        <v>507070</v>
      </c>
      <c r="N45" s="11">
        <v>513433</v>
      </c>
      <c r="O45" s="11">
        <v>512175</v>
      </c>
      <c r="P45" s="11">
        <v>491974</v>
      </c>
      <c r="Q45" s="11">
        <v>489509</v>
      </c>
      <c r="R45" s="11">
        <v>488975</v>
      </c>
      <c r="S45" s="11">
        <v>488364</v>
      </c>
      <c r="T45" s="11">
        <v>485281</v>
      </c>
      <c r="U45" s="11">
        <v>483353</v>
      </c>
      <c r="V45" s="11">
        <v>479587</v>
      </c>
      <c r="W45" s="11">
        <v>478015</v>
      </c>
      <c r="X45" s="11">
        <v>476453</v>
      </c>
      <c r="Y45" s="51">
        <f t="shared" si="0"/>
        <v>5894189</v>
      </c>
    </row>
    <row r="46" spans="1:25" x14ac:dyDescent="0.25">
      <c r="A46" s="1">
        <v>39264</v>
      </c>
      <c r="B46" s="54">
        <v>1005474</v>
      </c>
      <c r="D46" s="1">
        <v>41821</v>
      </c>
      <c r="E46" s="78">
        <v>739194</v>
      </c>
      <c r="G46" s="88" t="s">
        <v>170</v>
      </c>
      <c r="H46" s="11">
        <v>460902</v>
      </c>
      <c r="I46" s="11"/>
      <c r="J46" s="11"/>
      <c r="L46">
        <v>2020</v>
      </c>
      <c r="M46" s="11">
        <v>477544</v>
      </c>
      <c r="N46" s="83">
        <v>471405</v>
      </c>
      <c r="O46" s="11">
        <v>470743</v>
      </c>
      <c r="P46" s="11">
        <v>469376</v>
      </c>
      <c r="Q46" s="11">
        <v>468516</v>
      </c>
      <c r="R46" s="11">
        <v>468516</v>
      </c>
      <c r="S46" s="11">
        <v>465801</v>
      </c>
      <c r="T46" s="11">
        <v>465154</v>
      </c>
      <c r="U46" s="11">
        <v>468108</v>
      </c>
      <c r="V46" s="11">
        <v>466686</v>
      </c>
      <c r="W46" s="11">
        <v>468771</v>
      </c>
      <c r="X46" s="11">
        <v>464206</v>
      </c>
      <c r="Y46" s="51">
        <f t="shared" si="0"/>
        <v>5624826</v>
      </c>
    </row>
    <row r="47" spans="1:25" x14ac:dyDescent="0.25">
      <c r="A47" s="1">
        <v>39295</v>
      </c>
      <c r="B47" s="54">
        <v>1010699</v>
      </c>
      <c r="D47" s="1">
        <v>41852</v>
      </c>
      <c r="E47" s="78">
        <v>736599</v>
      </c>
      <c r="G47" s="88" t="s">
        <v>171</v>
      </c>
      <c r="H47" s="11">
        <v>463212</v>
      </c>
      <c r="I47" s="11"/>
      <c r="J47" s="11"/>
      <c r="L47">
        <v>2021</v>
      </c>
      <c r="M47" s="11">
        <v>465621</v>
      </c>
      <c r="N47" s="11">
        <v>465952</v>
      </c>
      <c r="O47">
        <v>466083</v>
      </c>
      <c r="P47" s="11">
        <v>460895</v>
      </c>
      <c r="Q47" s="11">
        <v>460974</v>
      </c>
      <c r="R47" s="11">
        <v>460743</v>
      </c>
      <c r="S47" s="11">
        <v>460902</v>
      </c>
      <c r="T47" s="11">
        <v>463212</v>
      </c>
      <c r="U47" s="11">
        <v>460640</v>
      </c>
      <c r="V47" s="11">
        <v>460640</v>
      </c>
      <c r="W47" s="11">
        <v>459862</v>
      </c>
      <c r="X47" s="89">
        <v>457783</v>
      </c>
      <c r="Y47" s="51">
        <f t="shared" si="0"/>
        <v>5543307</v>
      </c>
    </row>
    <row r="48" spans="1:25" x14ac:dyDescent="0.25">
      <c r="A48" s="1">
        <v>39326</v>
      </c>
      <c r="B48" s="54">
        <v>1007599</v>
      </c>
      <c r="D48" s="1">
        <v>41883</v>
      </c>
      <c r="E48" s="78">
        <v>732328</v>
      </c>
      <c r="G48" s="88" t="s">
        <v>172</v>
      </c>
      <c r="H48" s="11">
        <v>460640</v>
      </c>
      <c r="I48" s="11"/>
      <c r="J48" s="11"/>
      <c r="L48">
        <v>2022</v>
      </c>
      <c r="M48" s="11">
        <v>453728</v>
      </c>
      <c r="N48" s="11">
        <v>451588</v>
      </c>
      <c r="O48" s="11">
        <v>449613</v>
      </c>
      <c r="P48" s="11">
        <v>448900</v>
      </c>
      <c r="Q48" s="11">
        <v>443568</v>
      </c>
      <c r="R48" s="11">
        <v>443804</v>
      </c>
      <c r="S48" s="11">
        <v>443558</v>
      </c>
      <c r="T48">
        <v>445972</v>
      </c>
      <c r="U48">
        <v>445707</v>
      </c>
      <c r="V48">
        <v>443272</v>
      </c>
      <c r="W48">
        <v>424828</v>
      </c>
      <c r="X48">
        <v>424982</v>
      </c>
      <c r="Y48" s="51">
        <f t="shared" si="0"/>
        <v>5319520</v>
      </c>
    </row>
    <row r="49" spans="1:25" x14ac:dyDescent="0.25">
      <c r="A49" s="1">
        <v>39356</v>
      </c>
      <c r="B49" s="54">
        <v>1004799</v>
      </c>
      <c r="D49" s="1">
        <v>41913</v>
      </c>
      <c r="E49" s="78">
        <v>728939</v>
      </c>
      <c r="G49" s="88" t="s">
        <v>173</v>
      </c>
      <c r="H49" s="11">
        <v>460640</v>
      </c>
      <c r="I49" s="11"/>
      <c r="J49" s="11"/>
      <c r="L49">
        <v>2023</v>
      </c>
      <c r="M49" s="11">
        <v>424983</v>
      </c>
      <c r="N49" s="11">
        <v>424774</v>
      </c>
      <c r="O49" s="11">
        <v>425678</v>
      </c>
      <c r="P49" s="11">
        <v>424888</v>
      </c>
      <c r="Q49" s="11">
        <v>423975</v>
      </c>
      <c r="R49" s="11">
        <v>421847</v>
      </c>
      <c r="S49" s="11">
        <v>421846</v>
      </c>
      <c r="T49" s="11">
        <v>419672</v>
      </c>
      <c r="U49" s="11">
        <v>418094</v>
      </c>
      <c r="V49" s="11">
        <v>415648</v>
      </c>
      <c r="W49" s="11">
        <v>413830</v>
      </c>
      <c r="X49" s="11">
        <v>413427</v>
      </c>
      <c r="Y49" s="51">
        <f t="shared" si="0"/>
        <v>5048662</v>
      </c>
    </row>
    <row r="50" spans="1:25" x14ac:dyDescent="0.25">
      <c r="A50" s="1">
        <v>39387</v>
      </c>
      <c r="B50" s="54">
        <v>998681</v>
      </c>
      <c r="D50" s="1">
        <v>41944</v>
      </c>
      <c r="E50" s="78">
        <v>728599</v>
      </c>
      <c r="G50" s="87" t="s">
        <v>174</v>
      </c>
      <c r="H50" s="11">
        <v>459862</v>
      </c>
      <c r="I50" s="11"/>
      <c r="J50" s="11"/>
      <c r="L50">
        <v>2024</v>
      </c>
      <c r="M50" s="11">
        <v>415274</v>
      </c>
      <c r="N50" s="11">
        <v>415905</v>
      </c>
      <c r="O50" s="11">
        <v>411680</v>
      </c>
      <c r="P50" s="11">
        <v>410681</v>
      </c>
      <c r="Q50" s="11">
        <v>410681</v>
      </c>
      <c r="R50" s="11">
        <v>412930</v>
      </c>
      <c r="S50" s="11">
        <v>411046</v>
      </c>
      <c r="T50" s="11">
        <v>409017</v>
      </c>
      <c r="U50" s="11">
        <v>406809</v>
      </c>
      <c r="V50" s="11">
        <v>406662</v>
      </c>
      <c r="W50" s="11">
        <v>420029</v>
      </c>
      <c r="X50" s="11">
        <v>419231</v>
      </c>
      <c r="Y50" s="51">
        <f t="shared" si="0"/>
        <v>4949945</v>
      </c>
    </row>
    <row r="51" spans="1:25" x14ac:dyDescent="0.25">
      <c r="A51" s="1">
        <v>39417</v>
      </c>
      <c r="B51" s="54">
        <v>1000171</v>
      </c>
      <c r="D51" s="1">
        <v>41974</v>
      </c>
      <c r="E51" s="78">
        <v>727950</v>
      </c>
      <c r="G51" s="88" t="s">
        <v>175</v>
      </c>
      <c r="H51" s="11">
        <v>457783</v>
      </c>
      <c r="I51" s="11"/>
      <c r="J51" s="11"/>
      <c r="L51">
        <v>2025</v>
      </c>
      <c r="M51" s="115">
        <f>K4</f>
        <v>419015</v>
      </c>
      <c r="N51" s="11">
        <v>417865</v>
      </c>
      <c r="O51" s="11">
        <v>416982</v>
      </c>
    </row>
    <row r="52" spans="1:25" x14ac:dyDescent="0.25">
      <c r="A52" s="1">
        <v>39448</v>
      </c>
      <c r="B52" s="54">
        <v>1004555</v>
      </c>
      <c r="D52" s="1">
        <v>42005</v>
      </c>
      <c r="E52" s="78">
        <v>732483</v>
      </c>
      <c r="G52" s="88" t="s">
        <v>176</v>
      </c>
      <c r="H52" s="11">
        <v>453728</v>
      </c>
      <c r="I52" s="11"/>
      <c r="J52" s="11"/>
    </row>
    <row r="53" spans="1:25" x14ac:dyDescent="0.25">
      <c r="A53" s="1">
        <v>39479</v>
      </c>
      <c r="B53" s="54">
        <v>996060</v>
      </c>
      <c r="D53" s="1">
        <v>42036</v>
      </c>
      <c r="E53" s="78">
        <v>729609</v>
      </c>
      <c r="G53" s="88" t="s">
        <v>177</v>
      </c>
      <c r="H53" s="11">
        <v>451588</v>
      </c>
      <c r="I53" s="11"/>
      <c r="J53" s="11"/>
    </row>
    <row r="54" spans="1:25" x14ac:dyDescent="0.25">
      <c r="A54" s="1">
        <v>39508</v>
      </c>
      <c r="B54" s="54">
        <v>1007716</v>
      </c>
      <c r="D54" s="1">
        <v>42064</v>
      </c>
      <c r="E54" s="78">
        <v>720434</v>
      </c>
      <c r="G54" s="88" t="s">
        <v>178</v>
      </c>
      <c r="H54" s="11">
        <v>449613</v>
      </c>
      <c r="I54" s="11"/>
      <c r="J54" s="11"/>
    </row>
    <row r="55" spans="1:25" x14ac:dyDescent="0.25">
      <c r="A55" s="1">
        <v>39539</v>
      </c>
      <c r="B55" s="54">
        <v>997694</v>
      </c>
      <c r="D55" s="1">
        <v>42095</v>
      </c>
      <c r="E55" s="78">
        <v>714920</v>
      </c>
      <c r="G55" s="87" t="s">
        <v>181</v>
      </c>
      <c r="H55" s="11">
        <v>448900</v>
      </c>
      <c r="I55" s="11"/>
      <c r="J55" s="11"/>
    </row>
    <row r="56" spans="1:25" x14ac:dyDescent="0.25">
      <c r="A56" s="1">
        <v>39569</v>
      </c>
      <c r="B56" s="54">
        <v>987990</v>
      </c>
      <c r="D56" s="1">
        <v>42125</v>
      </c>
      <c r="E56" s="78">
        <v>707270</v>
      </c>
      <c r="G56" s="88" t="s">
        <v>182</v>
      </c>
      <c r="H56" s="11">
        <v>443568</v>
      </c>
      <c r="I56" s="11"/>
      <c r="J56" s="11"/>
    </row>
    <row r="57" spans="1:25" x14ac:dyDescent="0.25">
      <c r="A57" s="1">
        <v>39600</v>
      </c>
      <c r="B57" s="54">
        <v>983981</v>
      </c>
      <c r="D57" s="1">
        <v>42156</v>
      </c>
      <c r="E57" s="78">
        <v>704471</v>
      </c>
      <c r="G57" s="88" t="s">
        <v>183</v>
      </c>
      <c r="H57" s="11">
        <v>443804</v>
      </c>
      <c r="I57" s="11"/>
      <c r="J57" s="11"/>
    </row>
    <row r="58" spans="1:25" x14ac:dyDescent="0.25">
      <c r="A58" s="1">
        <v>39630</v>
      </c>
      <c r="B58" s="54">
        <v>971662</v>
      </c>
      <c r="D58" s="1">
        <v>42186</v>
      </c>
      <c r="E58" s="78">
        <v>694035</v>
      </c>
      <c r="G58" s="88" t="s">
        <v>184</v>
      </c>
      <c r="H58" s="11">
        <v>443558</v>
      </c>
      <c r="I58" s="11"/>
      <c r="J58" s="11"/>
    </row>
    <row r="59" spans="1:25" x14ac:dyDescent="0.25">
      <c r="A59" s="1">
        <v>39661</v>
      </c>
      <c r="B59" s="54">
        <v>971764</v>
      </c>
      <c r="D59" s="1">
        <v>42217</v>
      </c>
      <c r="E59" s="78">
        <v>692190</v>
      </c>
      <c r="G59" s="87" t="s">
        <v>186</v>
      </c>
      <c r="H59" s="11">
        <v>445972</v>
      </c>
      <c r="I59" s="11"/>
      <c r="J59" s="11"/>
    </row>
    <row r="60" spans="1:25" x14ac:dyDescent="0.25">
      <c r="A60" s="1">
        <v>39692</v>
      </c>
      <c r="B60" s="54">
        <v>956861</v>
      </c>
      <c r="D60" s="1">
        <v>42248</v>
      </c>
      <c r="E60" s="78">
        <v>690971</v>
      </c>
      <c r="G60" s="88" t="s">
        <v>187</v>
      </c>
      <c r="H60" s="11">
        <v>445707</v>
      </c>
      <c r="I60" s="11"/>
      <c r="J60" s="11"/>
    </row>
    <row r="61" spans="1:25" x14ac:dyDescent="0.25">
      <c r="A61" s="1">
        <v>39722</v>
      </c>
      <c r="B61" s="54">
        <v>979642</v>
      </c>
      <c r="D61" s="1">
        <v>42278</v>
      </c>
      <c r="E61" s="78">
        <v>675326</v>
      </c>
      <c r="G61" s="88" t="s">
        <v>188</v>
      </c>
      <c r="H61" s="11">
        <v>443272</v>
      </c>
      <c r="I61" s="11"/>
      <c r="J61" s="11"/>
    </row>
    <row r="62" spans="1:25" x14ac:dyDescent="0.25">
      <c r="A62" s="1">
        <v>39753</v>
      </c>
      <c r="B62" s="54">
        <v>978571</v>
      </c>
      <c r="D62" s="1">
        <v>42309</v>
      </c>
      <c r="E62" s="78">
        <v>774080</v>
      </c>
      <c r="G62" s="88" t="s">
        <v>189</v>
      </c>
      <c r="H62" s="11">
        <v>424828</v>
      </c>
      <c r="I62" s="11"/>
      <c r="J62" s="11"/>
    </row>
    <row r="63" spans="1:25" x14ac:dyDescent="0.25">
      <c r="A63" s="1">
        <v>39783</v>
      </c>
      <c r="B63" s="54">
        <v>980177</v>
      </c>
      <c r="D63" s="1">
        <v>42339</v>
      </c>
      <c r="E63" s="78">
        <v>639381</v>
      </c>
      <c r="G63" s="88" t="s">
        <v>190</v>
      </c>
      <c r="H63" s="11">
        <v>424982</v>
      </c>
      <c r="I63" s="11"/>
      <c r="J63" s="11"/>
    </row>
    <row r="64" spans="1:25" x14ac:dyDescent="0.25">
      <c r="A64" s="1">
        <v>39814</v>
      </c>
      <c r="B64" s="54">
        <v>975858</v>
      </c>
      <c r="D64" s="1">
        <v>42370</v>
      </c>
      <c r="E64" s="78">
        <v>637431</v>
      </c>
      <c r="G64" s="88" t="s">
        <v>191</v>
      </c>
      <c r="H64" s="11">
        <v>424983</v>
      </c>
      <c r="I64" s="11"/>
      <c r="J64" s="11"/>
    </row>
    <row r="65" spans="1:10" x14ac:dyDescent="0.25">
      <c r="A65" s="1">
        <v>39845</v>
      </c>
      <c r="B65" s="54">
        <v>968268</v>
      </c>
      <c r="D65" s="1">
        <v>42401</v>
      </c>
      <c r="E65" s="78">
        <v>627804</v>
      </c>
      <c r="G65" s="88" t="s">
        <v>192</v>
      </c>
      <c r="H65" s="11">
        <v>424774</v>
      </c>
      <c r="I65" s="11"/>
      <c r="J65" s="11"/>
    </row>
    <row r="66" spans="1:10" x14ac:dyDescent="0.25">
      <c r="A66" s="1">
        <v>39873</v>
      </c>
      <c r="B66" s="54">
        <v>965586</v>
      </c>
      <c r="D66" s="1">
        <v>42430</v>
      </c>
      <c r="E66" s="78">
        <v>614651</v>
      </c>
      <c r="G66" s="88" t="s">
        <v>193</v>
      </c>
      <c r="H66" s="11">
        <v>425678</v>
      </c>
      <c r="I66" s="11"/>
      <c r="J66" s="11"/>
    </row>
    <row r="67" spans="1:10" x14ac:dyDescent="0.25">
      <c r="A67" s="1">
        <v>39904</v>
      </c>
      <c r="B67" s="54">
        <v>956319</v>
      </c>
      <c r="D67" s="1">
        <v>42461</v>
      </c>
      <c r="E67" s="78">
        <v>609165</v>
      </c>
      <c r="G67" s="88" t="s">
        <v>194</v>
      </c>
      <c r="H67" s="11">
        <v>424888</v>
      </c>
      <c r="I67" s="11"/>
      <c r="J67" s="11"/>
    </row>
    <row r="68" spans="1:10" x14ac:dyDescent="0.25">
      <c r="A68" s="1">
        <v>39934</v>
      </c>
      <c r="B68" s="54">
        <v>958778</v>
      </c>
      <c r="D68" s="1">
        <v>42491</v>
      </c>
      <c r="E68" s="78">
        <v>607992</v>
      </c>
      <c r="G68" s="88" t="s">
        <v>198</v>
      </c>
      <c r="H68" s="11">
        <v>423975</v>
      </c>
      <c r="I68" s="11"/>
      <c r="J68" s="11"/>
    </row>
    <row r="69" spans="1:10" x14ac:dyDescent="0.25">
      <c r="A69" s="1">
        <v>39965</v>
      </c>
      <c r="B69" s="54">
        <v>944169</v>
      </c>
      <c r="D69" s="1">
        <v>42522</v>
      </c>
      <c r="E69" s="78">
        <v>599378</v>
      </c>
      <c r="G69" s="88" t="s">
        <v>199</v>
      </c>
      <c r="H69" s="11">
        <v>421847</v>
      </c>
      <c r="I69" s="11"/>
      <c r="J69" s="11"/>
    </row>
    <row r="70" spans="1:10" x14ac:dyDescent="0.25">
      <c r="A70" s="1">
        <v>39995</v>
      </c>
      <c r="B70" s="54">
        <v>932690</v>
      </c>
      <c r="D70" s="1">
        <v>42552</v>
      </c>
      <c r="E70" s="78">
        <v>592807</v>
      </c>
      <c r="G70" s="88" t="s">
        <v>200</v>
      </c>
      <c r="H70" s="11">
        <v>421846</v>
      </c>
      <c r="I70" s="11"/>
      <c r="J70" s="11"/>
    </row>
    <row r="71" spans="1:10" x14ac:dyDescent="0.25">
      <c r="A71" s="1">
        <v>40026</v>
      </c>
      <c r="B71" s="73">
        <v>920007</v>
      </c>
      <c r="D71" s="1">
        <v>42583</v>
      </c>
      <c r="E71" s="78">
        <v>589938</v>
      </c>
      <c r="G71" s="88" t="s">
        <v>201</v>
      </c>
      <c r="H71" s="11">
        <v>419672</v>
      </c>
      <c r="I71" s="11"/>
      <c r="J71" s="11"/>
    </row>
    <row r="72" spans="1:10" x14ac:dyDescent="0.25">
      <c r="A72" s="1">
        <v>40057</v>
      </c>
      <c r="B72" s="73">
        <v>904586</v>
      </c>
      <c r="D72" s="1">
        <v>42614</v>
      </c>
      <c r="E72" s="78">
        <v>582636</v>
      </c>
      <c r="G72" s="88" t="s">
        <v>202</v>
      </c>
      <c r="H72" s="11">
        <v>418094</v>
      </c>
      <c r="I72" s="11"/>
      <c r="J72" s="11"/>
    </row>
    <row r="73" spans="1:10" x14ac:dyDescent="0.25">
      <c r="A73" s="1">
        <v>40087</v>
      </c>
      <c r="B73" s="73">
        <v>895792</v>
      </c>
      <c r="D73" s="1">
        <v>42644</v>
      </c>
      <c r="E73" s="78">
        <v>581021</v>
      </c>
      <c r="G73" s="88" t="s">
        <v>203</v>
      </c>
      <c r="H73" s="11">
        <v>415648</v>
      </c>
      <c r="I73" s="11"/>
      <c r="J73" s="11"/>
    </row>
    <row r="74" spans="1:10" x14ac:dyDescent="0.25">
      <c r="A74" s="1">
        <v>40118</v>
      </c>
      <c r="B74" s="73">
        <v>892551</v>
      </c>
      <c r="D74" s="1">
        <v>42675</v>
      </c>
      <c r="E74" s="78">
        <v>547919</v>
      </c>
      <c r="G74" s="88" t="s">
        <v>204</v>
      </c>
      <c r="H74" s="11">
        <v>413830</v>
      </c>
      <c r="I74" s="11"/>
      <c r="J74" s="11"/>
    </row>
    <row r="75" spans="1:10" x14ac:dyDescent="0.25">
      <c r="A75" s="1">
        <v>40148</v>
      </c>
      <c r="B75" s="73">
        <v>895270</v>
      </c>
      <c r="D75" s="1">
        <v>42705</v>
      </c>
      <c r="E75" s="78">
        <v>575091</v>
      </c>
      <c r="G75" s="88" t="s">
        <v>205</v>
      </c>
      <c r="H75" s="11">
        <v>413427</v>
      </c>
      <c r="I75" s="11"/>
      <c r="J75" s="11"/>
    </row>
    <row r="76" spans="1:10" x14ac:dyDescent="0.25">
      <c r="A76" s="1">
        <v>40179</v>
      </c>
      <c r="B76" s="73">
        <v>895294</v>
      </c>
      <c r="D76" s="1">
        <v>42736</v>
      </c>
      <c r="E76" s="78">
        <v>568530</v>
      </c>
      <c r="G76" s="1">
        <v>45292</v>
      </c>
      <c r="H76" s="11">
        <v>415274</v>
      </c>
      <c r="I76" s="11"/>
      <c r="J76" s="11"/>
    </row>
    <row r="77" spans="1:10" x14ac:dyDescent="0.25">
      <c r="A77" s="1">
        <v>40210</v>
      </c>
      <c r="B77" s="73">
        <v>890479</v>
      </c>
      <c r="D77" s="1">
        <v>42767</v>
      </c>
      <c r="E77" s="78">
        <v>564256</v>
      </c>
      <c r="G77" s="1">
        <v>45323</v>
      </c>
      <c r="H77" s="11">
        <v>415905</v>
      </c>
      <c r="I77" s="11"/>
      <c r="J77" s="11"/>
    </row>
    <row r="78" spans="1:10" x14ac:dyDescent="0.25">
      <c r="A78" s="1">
        <v>40238</v>
      </c>
      <c r="B78" s="73">
        <v>873504</v>
      </c>
      <c r="D78" s="1">
        <v>42795</v>
      </c>
      <c r="E78" s="78">
        <v>563863</v>
      </c>
      <c r="G78" s="1">
        <v>45352</v>
      </c>
      <c r="H78" s="11">
        <v>411680</v>
      </c>
      <c r="I78" s="11"/>
      <c r="J78" s="11"/>
    </row>
    <row r="79" spans="1:10" x14ac:dyDescent="0.25">
      <c r="A79" s="1">
        <v>40269</v>
      </c>
      <c r="B79" s="73">
        <v>847680</v>
      </c>
      <c r="D79" s="1">
        <v>42826</v>
      </c>
      <c r="E79" s="78">
        <v>559560</v>
      </c>
      <c r="G79" s="1">
        <v>45383</v>
      </c>
      <c r="H79" s="11">
        <v>410681</v>
      </c>
      <c r="I79" s="11"/>
      <c r="J79" s="11"/>
    </row>
    <row r="80" spans="1:10" x14ac:dyDescent="0.25">
      <c r="A80" s="1">
        <v>40299</v>
      </c>
      <c r="B80" s="73">
        <v>847259</v>
      </c>
      <c r="D80" s="1">
        <v>42856</v>
      </c>
      <c r="E80" s="78">
        <v>558265</v>
      </c>
      <c r="G80" s="1">
        <v>45413</v>
      </c>
      <c r="H80" s="11">
        <v>410681</v>
      </c>
      <c r="I80" s="11"/>
      <c r="J80" s="11"/>
    </row>
    <row r="81" spans="1:10" x14ac:dyDescent="0.25">
      <c r="A81" s="1">
        <v>40330</v>
      </c>
      <c r="B81" s="73">
        <v>840614</v>
      </c>
      <c r="D81" s="1">
        <v>42887</v>
      </c>
      <c r="E81" s="78">
        <v>553790</v>
      </c>
      <c r="G81" s="1">
        <v>45444</v>
      </c>
      <c r="H81" s="11">
        <v>412930</v>
      </c>
      <c r="I81" s="11"/>
      <c r="J81" s="11"/>
    </row>
    <row r="82" spans="1:10" x14ac:dyDescent="0.25">
      <c r="A82" s="1">
        <v>40360</v>
      </c>
      <c r="B82" s="73">
        <v>837713</v>
      </c>
      <c r="D82" s="1">
        <v>42917</v>
      </c>
      <c r="E82" s="78">
        <v>556989</v>
      </c>
      <c r="G82" s="1">
        <v>45474</v>
      </c>
      <c r="H82" s="11">
        <v>411046</v>
      </c>
      <c r="I82" s="11"/>
      <c r="J82" s="11"/>
    </row>
    <row r="83" spans="1:10" x14ac:dyDescent="0.25">
      <c r="A83" s="1">
        <v>40391</v>
      </c>
      <c r="B83" s="73">
        <v>840595</v>
      </c>
      <c r="D83" s="1">
        <v>42948</v>
      </c>
      <c r="E83" s="78">
        <v>543991</v>
      </c>
      <c r="G83" s="1">
        <v>45505</v>
      </c>
      <c r="H83" s="11">
        <v>409017</v>
      </c>
      <c r="I83" s="11"/>
      <c r="J83" s="11"/>
    </row>
    <row r="84" spans="1:10" x14ac:dyDescent="0.25">
      <c r="A84" s="1">
        <v>40422</v>
      </c>
      <c r="B84" s="73">
        <v>839384</v>
      </c>
      <c r="D84" s="1">
        <v>42979</v>
      </c>
      <c r="E84" s="78">
        <v>543457</v>
      </c>
      <c r="G84" s="1">
        <v>45536</v>
      </c>
      <c r="H84" s="11">
        <v>406809</v>
      </c>
      <c r="I84" s="11"/>
      <c r="J84" s="11"/>
    </row>
    <row r="85" spans="1:10" x14ac:dyDescent="0.25">
      <c r="A85" s="1">
        <v>40452</v>
      </c>
      <c r="B85" s="73">
        <v>834736</v>
      </c>
      <c r="D85" s="1">
        <v>43009</v>
      </c>
      <c r="E85" s="78">
        <v>540585</v>
      </c>
      <c r="G85" s="1">
        <v>45566</v>
      </c>
      <c r="H85" s="11">
        <v>406662</v>
      </c>
      <c r="I85" s="11"/>
      <c r="J85" s="11"/>
    </row>
    <row r="86" spans="1:10" x14ac:dyDescent="0.25">
      <c r="A86" s="1">
        <v>40483</v>
      </c>
      <c r="B86" s="73">
        <v>831990</v>
      </c>
      <c r="D86" s="1">
        <v>43040</v>
      </c>
      <c r="E86" s="78">
        <v>539517</v>
      </c>
      <c r="G86" s="1">
        <v>45597</v>
      </c>
      <c r="H86" s="11">
        <v>420029</v>
      </c>
      <c r="I86" s="11"/>
      <c r="J86" s="11"/>
    </row>
    <row r="87" spans="1:10" x14ac:dyDescent="0.25">
      <c r="A87" s="1">
        <v>40513</v>
      </c>
      <c r="B87" s="73">
        <v>830109</v>
      </c>
      <c r="D87" s="1">
        <v>43070</v>
      </c>
      <c r="E87" s="78">
        <v>535487</v>
      </c>
      <c r="G87" s="1">
        <v>45627</v>
      </c>
      <c r="H87" s="11">
        <v>419231</v>
      </c>
      <c r="I87" s="11"/>
      <c r="J87" s="11"/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April 30,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30"/>
  <sheetViews>
    <sheetView workbookViewId="0">
      <selection activeCell="B29" sqref="B29"/>
    </sheetView>
  </sheetViews>
  <sheetFormatPr defaultRowHeight="12.75" customHeight="1" x14ac:dyDescent="0.25"/>
  <cols>
    <col min="1" max="1" width="18.109375" customWidth="1"/>
    <col min="2" max="2" width="11.33203125" style="11" bestFit="1" customWidth="1"/>
    <col min="4" max="4" width="15.6640625" customWidth="1"/>
    <col min="10" max="10" width="12.6640625" customWidth="1"/>
  </cols>
  <sheetData>
    <row r="1" spans="1:2" ht="15.75" customHeight="1" x14ac:dyDescent="0.3">
      <c r="A1" s="53" t="s">
        <v>36</v>
      </c>
    </row>
    <row r="3" spans="1:2" ht="12.75" customHeight="1" x14ac:dyDescent="0.25">
      <c r="A3" s="59" t="s">
        <v>103</v>
      </c>
      <c r="B3" s="98" t="s">
        <v>37</v>
      </c>
    </row>
    <row r="4" spans="1:2" ht="12.75" customHeight="1" x14ac:dyDescent="0.25">
      <c r="A4" s="1">
        <v>44927</v>
      </c>
      <c r="B4" s="11">
        <v>252958</v>
      </c>
    </row>
    <row r="5" spans="1:2" ht="12.75" customHeight="1" x14ac:dyDescent="0.25">
      <c r="A5" s="1">
        <v>44958</v>
      </c>
      <c r="B5" s="11">
        <v>253326</v>
      </c>
    </row>
    <row r="6" spans="1:2" ht="12.75" customHeight="1" x14ac:dyDescent="0.25">
      <c r="A6" s="1">
        <v>44986</v>
      </c>
      <c r="B6" s="11">
        <v>253391</v>
      </c>
    </row>
    <row r="7" spans="1:2" ht="12.75" customHeight="1" x14ac:dyDescent="0.25">
      <c r="A7" s="1">
        <v>45017</v>
      </c>
      <c r="B7" s="11">
        <v>253391</v>
      </c>
    </row>
    <row r="8" spans="1:2" ht="12.75" customHeight="1" x14ac:dyDescent="0.25">
      <c r="A8" s="1">
        <v>45047</v>
      </c>
      <c r="B8" s="11">
        <v>249627</v>
      </c>
    </row>
    <row r="9" spans="1:2" ht="12.75" customHeight="1" x14ac:dyDescent="0.25">
      <c r="A9" s="1">
        <v>45078</v>
      </c>
      <c r="B9" s="11">
        <v>249627</v>
      </c>
    </row>
    <row r="10" spans="1:2" ht="12.75" customHeight="1" x14ac:dyDescent="0.25">
      <c r="A10" s="1">
        <v>45108</v>
      </c>
      <c r="B10" s="11">
        <v>249669</v>
      </c>
    </row>
    <row r="11" spans="1:2" ht="12.75" customHeight="1" x14ac:dyDescent="0.25">
      <c r="A11" s="1">
        <v>45139</v>
      </c>
      <c r="B11" s="11">
        <v>241908</v>
      </c>
    </row>
    <row r="12" spans="1:2" ht="12.75" customHeight="1" x14ac:dyDescent="0.25">
      <c r="A12" s="1">
        <v>45170</v>
      </c>
      <c r="B12" s="11">
        <v>241391</v>
      </c>
    </row>
    <row r="13" spans="1:2" ht="12.75" customHeight="1" x14ac:dyDescent="0.25">
      <c r="A13" s="1">
        <v>45200</v>
      </c>
      <c r="B13" s="11">
        <v>240351</v>
      </c>
    </row>
    <row r="14" spans="1:2" ht="12.75" customHeight="1" x14ac:dyDescent="0.25">
      <c r="A14" s="1">
        <v>45231</v>
      </c>
      <c r="B14" s="11">
        <v>240267</v>
      </c>
    </row>
    <row r="15" spans="1:2" ht="12.75" customHeight="1" x14ac:dyDescent="0.25">
      <c r="A15" s="1">
        <v>45261</v>
      </c>
      <c r="B15" s="11">
        <v>240549</v>
      </c>
    </row>
    <row r="16" spans="1:2" ht="12.75" customHeight="1" x14ac:dyDescent="0.25">
      <c r="A16" s="1">
        <v>45292</v>
      </c>
      <c r="B16" s="11">
        <v>240909</v>
      </c>
    </row>
    <row r="17" spans="1:2" ht="12.75" customHeight="1" x14ac:dyDescent="0.25">
      <c r="A17" s="1">
        <v>45323</v>
      </c>
      <c r="B17" s="11">
        <v>240196</v>
      </c>
    </row>
    <row r="18" spans="1:2" ht="12.75" customHeight="1" x14ac:dyDescent="0.25">
      <c r="A18" s="1">
        <v>45352</v>
      </c>
      <c r="B18" s="11">
        <v>240097</v>
      </c>
    </row>
    <row r="19" spans="1:2" ht="12.75" customHeight="1" x14ac:dyDescent="0.25">
      <c r="A19" s="1">
        <v>45383</v>
      </c>
      <c r="B19" s="11">
        <v>240803</v>
      </c>
    </row>
    <row r="20" spans="1:2" ht="12.75" customHeight="1" x14ac:dyDescent="0.25">
      <c r="A20" s="1">
        <v>45413</v>
      </c>
      <c r="B20" s="11">
        <v>240803</v>
      </c>
    </row>
    <row r="21" spans="1:2" ht="12.75" customHeight="1" x14ac:dyDescent="0.25">
      <c r="A21" s="1">
        <v>45444</v>
      </c>
      <c r="B21" s="11">
        <v>241906</v>
      </c>
    </row>
    <row r="22" spans="1:2" ht="12.75" customHeight="1" x14ac:dyDescent="0.25">
      <c r="A22" s="1">
        <v>45474</v>
      </c>
      <c r="B22" s="11">
        <v>242016</v>
      </c>
    </row>
    <row r="23" spans="1:2" ht="12.75" customHeight="1" x14ac:dyDescent="0.25">
      <c r="A23" s="1">
        <v>45505</v>
      </c>
      <c r="B23" s="11">
        <v>241707</v>
      </c>
    </row>
    <row r="24" spans="1:2" ht="12.75" customHeight="1" x14ac:dyDescent="0.25">
      <c r="A24" s="1">
        <v>45536</v>
      </c>
      <c r="B24" s="11">
        <v>242183</v>
      </c>
    </row>
    <row r="25" spans="1:2" ht="12.75" customHeight="1" x14ac:dyDescent="0.25">
      <c r="A25" s="1">
        <v>45566</v>
      </c>
      <c r="B25" s="11">
        <v>242848</v>
      </c>
    </row>
    <row r="26" spans="1:2" ht="12.75" customHeight="1" x14ac:dyDescent="0.25">
      <c r="A26" s="1">
        <v>45597</v>
      </c>
      <c r="B26" s="11">
        <v>245483</v>
      </c>
    </row>
    <row r="27" spans="1:2" ht="12.75" customHeight="1" x14ac:dyDescent="0.25">
      <c r="A27" s="1">
        <v>45627</v>
      </c>
      <c r="B27" s="11">
        <v>245553</v>
      </c>
    </row>
    <row r="28" spans="1:2" ht="12.75" customHeight="1" x14ac:dyDescent="0.25">
      <c r="A28" s="1">
        <v>45658</v>
      </c>
      <c r="B28" s="11">
        <v>244003</v>
      </c>
    </row>
    <row r="29" spans="1:2" ht="12.75" customHeight="1" x14ac:dyDescent="0.25">
      <c r="A29" s="1">
        <v>45689</v>
      </c>
      <c r="B29" s="11">
        <v>237005</v>
      </c>
    </row>
    <row r="30" spans="1:2" ht="12.75" customHeight="1" x14ac:dyDescent="0.25">
      <c r="A30" s="1">
        <v>45717</v>
      </c>
      <c r="B30" s="11">
        <v>236533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April 30, 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31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O&amp;G prices</vt:lpstr>
      <vt:lpstr>Prices chart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Taletha Shorter</cp:lastModifiedBy>
  <cp:lastPrinted>2023-05-09T19:36:22Z</cp:lastPrinted>
  <dcterms:created xsi:type="dcterms:W3CDTF">2005-12-05T21:32:12Z</dcterms:created>
  <dcterms:modified xsi:type="dcterms:W3CDTF">2025-04-08T19:17:29Z</dcterms:modified>
</cp:coreProperties>
</file>